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n\Google Drive\LBT_meistars\LBT Rejtings\"/>
    </mc:Choice>
  </mc:AlternateContent>
  <bookViews>
    <workbookView xWindow="0" yWindow="0" windowWidth="26175" windowHeight="12585" tabRatio="795" activeTab="1"/>
  </bookViews>
  <sheets>
    <sheet name="Finansi" sheetId="111" r:id="rId1"/>
    <sheet name="Reitings after Pepsi Meistars" sheetId="102" r:id="rId2"/>
    <sheet name="3M_BowleroCentrs_Meistars" sheetId="136" r:id="rId3"/>
    <sheet name="2M_PepsiCentrs_Meistars" sheetId="137" r:id="rId4"/>
    <sheet name="1M_FantasyPark_Meistars" sheetId="135" r:id="rId5"/>
    <sheet name="LMS2018" sheetId="134" r:id="rId6"/>
    <sheet name="5M_A-Z Meistars 2018" sheetId="133" r:id="rId7"/>
    <sheet name="4M_TenPin Meistars 2018" sheetId="132" r:id="rId8"/>
    <sheet name="3M_TOSS Meistars 2018" sheetId="131" r:id="rId9"/>
    <sheet name="2M_A-Z Meistars 2017 " sheetId="129" r:id="rId10"/>
    <sheet name="1M_Bowlero 2017" sheetId="128" r:id="rId11"/>
    <sheet name="AMF17" sheetId="127" r:id="rId12"/>
    <sheet name="LMS2017" sheetId="126" r:id="rId13"/>
    <sheet name="5_Zelta Meistars" sheetId="125" r:id="rId14"/>
    <sheet name="4_ LABA Meistars" sheetId="124" r:id="rId15"/>
    <sheet name="3_TOSS Meistars" sheetId="123" r:id="rId16"/>
    <sheet name="2_A-Z Meistars" sheetId="122" r:id="rId17"/>
    <sheet name="1_Bowlero Meistars 2016" sheetId="121" r:id="rId18"/>
    <sheet name="AMF16" sheetId="120" r:id="rId19"/>
  </sheets>
  <definedNames>
    <definedName name="_xlnm._FilterDatabase" localSheetId="1" hidden="1">'Reitings after Pepsi Meistars'!$C$69:$Z$88</definedName>
    <definedName name="_xlnm.Print_Titles" localSheetId="0">Finansi!$1:$2</definedName>
    <definedName name="_xlnm.Print_Titles" localSheetId="1">'Reitings after Pepsi Meistars'!$3:$4</definedName>
    <definedName name="_xlnm.Print_Area" localSheetId="10">'1M_Bowlero 2017'!$A$1:$G$41</definedName>
    <definedName name="_xlnm.Print_Area" localSheetId="4">'1M_FantasyPark_Meistars'!$A$1:$G$37</definedName>
    <definedName name="_xlnm.Print_Area" localSheetId="9">'2M_A-Z Meistars 2017 '!$A$1:$G$37</definedName>
    <definedName name="_xlnm.Print_Area" localSheetId="3">'2M_PepsiCentrs_Meistars'!$A$1:$G$34</definedName>
    <definedName name="_xlnm.Print_Area" localSheetId="2">'3M_BowleroCentrs_Meistars'!$A$1:$G$41</definedName>
    <definedName name="_xlnm.Print_Area" localSheetId="8">'3M_TOSS Meistars 2018'!$A$1:$G$37</definedName>
    <definedName name="_xlnm.Print_Area" localSheetId="7">'4M_TenPin Meistars 2018'!$A$1:$G$44</definedName>
    <definedName name="_xlnm.Print_Area" localSheetId="6">'5M_A-Z Meistars 2018'!$A$1:$G$37</definedName>
    <definedName name="_xlnm.Print_Area" localSheetId="1">'Reitings after Pepsi Meistars'!$A$1:$Z$128</definedName>
  </definedNames>
  <calcPr calcId="162913"/>
</workbook>
</file>

<file path=xl/calcChain.xml><?xml version="1.0" encoding="utf-8"?>
<calcChain xmlns="http://schemas.openxmlformats.org/spreadsheetml/2006/main">
  <c r="O6" i="111" l="1"/>
  <c r="K6" i="111"/>
  <c r="L6" i="111"/>
  <c r="AC7" i="136"/>
  <c r="AC8" i="136"/>
  <c r="AC9" i="136"/>
  <c r="AC10" i="136"/>
  <c r="AC11" i="136"/>
  <c r="AC12" i="136"/>
  <c r="AC13" i="136"/>
  <c r="AC6" i="136"/>
  <c r="Y7" i="136"/>
  <c r="Y6" i="136"/>
  <c r="V7" i="136"/>
  <c r="V8" i="136"/>
  <c r="V9" i="136"/>
  <c r="V10" i="136"/>
  <c r="V6" i="136"/>
  <c r="I65" i="102"/>
  <c r="I64" i="102"/>
  <c r="I63" i="102"/>
  <c r="I62" i="102"/>
  <c r="I61" i="102"/>
  <c r="I60" i="102"/>
  <c r="I59" i="102"/>
  <c r="I58" i="102"/>
  <c r="I57" i="102"/>
  <c r="I56" i="102"/>
  <c r="I55" i="102"/>
  <c r="I54" i="102"/>
  <c r="I53" i="102"/>
  <c r="I52" i="102"/>
  <c r="I51" i="102"/>
  <c r="I50" i="102"/>
  <c r="I49" i="102"/>
  <c r="I48" i="102"/>
  <c r="I47" i="102"/>
  <c r="I46" i="102"/>
  <c r="I45" i="102"/>
  <c r="I44" i="102"/>
  <c r="I43" i="102"/>
  <c r="I42" i="102"/>
  <c r="I41" i="102"/>
  <c r="I38" i="102"/>
  <c r="I37" i="102"/>
  <c r="I40" i="102"/>
  <c r="I39" i="102"/>
  <c r="I36" i="102"/>
  <c r="I31" i="102"/>
  <c r="I33" i="102"/>
  <c r="I35" i="102"/>
  <c r="I30" i="102"/>
  <c r="I27" i="102"/>
  <c r="I32" i="102"/>
  <c r="I26" i="102"/>
  <c r="I24" i="102"/>
  <c r="I25" i="102"/>
  <c r="I34" i="102"/>
  <c r="I29" i="102"/>
  <c r="I28" i="102"/>
  <c r="I22" i="102"/>
  <c r="I23" i="102"/>
  <c r="I21" i="102"/>
  <c r="I19" i="102"/>
  <c r="I18" i="102"/>
  <c r="I17" i="102"/>
  <c r="I16" i="102"/>
  <c r="I20" i="102"/>
  <c r="I15" i="102"/>
  <c r="I13" i="102"/>
  <c r="I12" i="102"/>
  <c r="I14" i="102"/>
  <c r="I11" i="102"/>
  <c r="I9" i="102"/>
  <c r="I10" i="102"/>
  <c r="I8" i="102"/>
  <c r="I7" i="102"/>
  <c r="I6" i="102"/>
  <c r="I128" i="102"/>
  <c r="I127" i="102"/>
  <c r="I126" i="102"/>
  <c r="I125" i="102"/>
  <c r="I124" i="102"/>
  <c r="I123" i="102"/>
  <c r="I122" i="102"/>
  <c r="I121" i="102"/>
  <c r="I120" i="102"/>
  <c r="I119" i="102"/>
  <c r="I117" i="102"/>
  <c r="I118" i="102"/>
  <c r="I115" i="102"/>
  <c r="I114" i="102"/>
  <c r="I116" i="102"/>
  <c r="I113" i="102"/>
  <c r="I112" i="102"/>
  <c r="I108" i="102"/>
  <c r="I107" i="102"/>
  <c r="I105" i="102"/>
  <c r="I106" i="102"/>
  <c r="I104" i="102"/>
  <c r="I102" i="102"/>
  <c r="I103" i="102"/>
  <c r="I101" i="102"/>
  <c r="I100" i="102"/>
  <c r="I99" i="102"/>
  <c r="I96" i="102"/>
  <c r="I95" i="102"/>
  <c r="I94" i="102"/>
  <c r="I93" i="102"/>
  <c r="I92" i="102"/>
  <c r="I81" i="102"/>
  <c r="F83" i="102"/>
  <c r="I83" i="102"/>
  <c r="I88" i="102"/>
  <c r="I87" i="102"/>
  <c r="I86" i="102"/>
  <c r="I79" i="102"/>
  <c r="I85" i="102"/>
  <c r="I84" i="102"/>
  <c r="I82" i="102"/>
  <c r="I78" i="102"/>
  <c r="I80" i="102"/>
  <c r="I77" i="102"/>
  <c r="I76" i="102"/>
  <c r="I75" i="102"/>
  <c r="I74" i="102"/>
  <c r="I72" i="102"/>
  <c r="I71" i="102"/>
  <c r="I73" i="102"/>
  <c r="I69" i="102"/>
  <c r="I70" i="102"/>
  <c r="I5" i="102"/>
  <c r="B11" i="136"/>
  <c r="B35" i="136"/>
  <c r="B36" i="136"/>
  <c r="B37" i="136"/>
  <c r="B38" i="136"/>
  <c r="B39" i="136"/>
  <c r="B40" i="136"/>
  <c r="B41" i="136"/>
  <c r="B34" i="137"/>
  <c r="C33" i="137"/>
  <c r="B33" i="137"/>
  <c r="B32" i="137"/>
  <c r="B31" i="137"/>
  <c r="B30" i="137"/>
  <c r="B29" i="137"/>
  <c r="B28" i="137"/>
  <c r="B27" i="137"/>
  <c r="B26" i="137"/>
  <c r="B25" i="137"/>
  <c r="B24" i="137"/>
  <c r="B23" i="137"/>
  <c r="B22" i="137"/>
  <c r="B21" i="137"/>
  <c r="B20" i="137"/>
  <c r="B19" i="137"/>
  <c r="B18" i="137"/>
  <c r="B17" i="137"/>
  <c r="B16" i="137"/>
  <c r="B15" i="137"/>
  <c r="B14" i="137"/>
  <c r="B11" i="137"/>
  <c r="B10" i="137"/>
  <c r="B9" i="137"/>
  <c r="B8" i="137"/>
  <c r="B7" i="137"/>
  <c r="B6" i="137"/>
  <c r="B5" i="137"/>
  <c r="M6" i="111" l="1"/>
  <c r="B34" i="136"/>
  <c r="B33" i="136"/>
  <c r="B31" i="136"/>
  <c r="B32" i="136"/>
  <c r="B30" i="136"/>
  <c r="B29" i="136"/>
  <c r="B28" i="136"/>
  <c r="B27" i="136"/>
  <c r="B26" i="136"/>
  <c r="B25" i="136"/>
  <c r="B24" i="136"/>
  <c r="B20" i="136"/>
  <c r="B17" i="136"/>
  <c r="B21" i="136"/>
  <c r="B23" i="136"/>
  <c r="B15" i="136"/>
  <c r="B22" i="136"/>
  <c r="B18" i="136"/>
  <c r="B14" i="136"/>
  <c r="B19" i="136"/>
  <c r="B16" i="136"/>
  <c r="B8" i="136"/>
  <c r="B9" i="136"/>
  <c r="B10" i="136"/>
  <c r="B5" i="136"/>
  <c r="B7" i="136"/>
  <c r="B6" i="136"/>
  <c r="B8" i="135" l="1"/>
  <c r="B9" i="135"/>
  <c r="B10" i="135"/>
  <c r="B5" i="135"/>
  <c r="B11" i="135"/>
  <c r="B7" i="135"/>
  <c r="E6" i="111"/>
  <c r="E7" i="111"/>
  <c r="E8" i="111"/>
  <c r="E5" i="111"/>
  <c r="E4" i="111"/>
  <c r="H5" i="111"/>
  <c r="I5" i="111"/>
  <c r="J5" i="111"/>
  <c r="H6" i="111"/>
  <c r="I6" i="111"/>
  <c r="J6" i="111"/>
  <c r="H7" i="111"/>
  <c r="I7" i="111"/>
  <c r="J7" i="111"/>
  <c r="H8" i="111"/>
  <c r="I8" i="111"/>
  <c r="J8" i="111"/>
  <c r="H4" i="111"/>
  <c r="I4" i="111"/>
  <c r="J4" i="111"/>
  <c r="B30" i="120" l="1"/>
  <c r="B29" i="120"/>
  <c r="B28" i="120"/>
  <c r="B27" i="120"/>
  <c r="B26" i="120"/>
  <c r="B25" i="120"/>
  <c r="B24" i="120"/>
  <c r="B23" i="120"/>
  <c r="B22" i="120"/>
  <c r="B21" i="120"/>
  <c r="B20" i="120"/>
  <c r="B19" i="120"/>
  <c r="B18" i="120"/>
  <c r="B17" i="120"/>
  <c r="B16" i="120"/>
  <c r="B15" i="120"/>
  <c r="B14" i="120"/>
  <c r="B13" i="120"/>
  <c r="B12" i="120"/>
  <c r="B9" i="120"/>
  <c r="B8" i="120"/>
  <c r="B7" i="120"/>
  <c r="B6" i="120"/>
  <c r="B5" i="120"/>
  <c r="B30" i="121"/>
  <c r="B29" i="121"/>
  <c r="B28" i="121"/>
  <c r="B27" i="121"/>
  <c r="B26" i="121"/>
  <c r="B25" i="121"/>
  <c r="B24" i="121"/>
  <c r="B23" i="121"/>
  <c r="B22" i="121"/>
  <c r="B21" i="121"/>
  <c r="B20" i="121"/>
  <c r="B19" i="121"/>
  <c r="B18" i="121"/>
  <c r="B17" i="121"/>
  <c r="B16" i="121"/>
  <c r="B15" i="121"/>
  <c r="B14" i="121"/>
  <c r="B13" i="121"/>
  <c r="B12" i="121"/>
  <c r="B9" i="121"/>
  <c r="B8" i="121"/>
  <c r="B7" i="121"/>
  <c r="B6" i="121"/>
  <c r="B5" i="121"/>
  <c r="B31" i="122"/>
  <c r="B30" i="122"/>
  <c r="B29" i="122"/>
  <c r="B28" i="122"/>
  <c r="B27" i="122"/>
  <c r="B26" i="122"/>
  <c r="B25" i="122"/>
  <c r="B24" i="122"/>
  <c r="B23" i="122"/>
  <c r="B22" i="122"/>
  <c r="B21" i="122"/>
  <c r="B20" i="122"/>
  <c r="B19" i="122"/>
  <c r="B18" i="122"/>
  <c r="B17" i="122"/>
  <c r="B16" i="122"/>
  <c r="B15" i="122"/>
  <c r="B14" i="122"/>
  <c r="B13" i="122"/>
  <c r="B12" i="122"/>
  <c r="B11" i="122"/>
  <c r="B8" i="122"/>
  <c r="B7" i="122"/>
  <c r="B6" i="122"/>
  <c r="B5" i="122"/>
  <c r="B32" i="123"/>
  <c r="B31" i="123"/>
  <c r="B30" i="123"/>
  <c r="B29" i="123"/>
  <c r="B28" i="123"/>
  <c r="B27" i="123"/>
  <c r="B26" i="123"/>
  <c r="B25" i="123"/>
  <c r="B24" i="123"/>
  <c r="B23" i="123"/>
  <c r="B22" i="123"/>
  <c r="B21" i="123"/>
  <c r="B20" i="123"/>
  <c r="B19" i="123"/>
  <c r="B18" i="123"/>
  <c r="B17" i="123"/>
  <c r="B16" i="123"/>
  <c r="B15" i="123"/>
  <c r="B14" i="123"/>
  <c r="B13" i="123"/>
  <c r="B12" i="123"/>
  <c r="B11" i="123"/>
  <c r="B8" i="123"/>
  <c r="B7" i="123"/>
  <c r="B6" i="123"/>
  <c r="B5" i="123"/>
  <c r="B43" i="124"/>
  <c r="B42" i="124"/>
  <c r="B41" i="124"/>
  <c r="B40" i="124"/>
  <c r="B39" i="124"/>
  <c r="B38" i="124"/>
  <c r="B37" i="124"/>
  <c r="B36" i="124"/>
  <c r="B35" i="124"/>
  <c r="B34" i="124"/>
  <c r="B33" i="124"/>
  <c r="B32" i="124"/>
  <c r="B31" i="124"/>
  <c r="B30" i="124"/>
  <c r="B29" i="124"/>
  <c r="B28" i="124"/>
  <c r="B27" i="124"/>
  <c r="B26" i="124"/>
  <c r="B25" i="124"/>
  <c r="B24" i="124"/>
  <c r="B23" i="124"/>
  <c r="B22" i="124"/>
  <c r="B21" i="124"/>
  <c r="B20" i="124"/>
  <c r="B19" i="124"/>
  <c r="B18" i="124"/>
  <c r="B17" i="124"/>
  <c r="B16" i="124"/>
  <c r="B15" i="124"/>
  <c r="B14" i="124"/>
  <c r="B13" i="124"/>
  <c r="B10" i="124"/>
  <c r="B9" i="124"/>
  <c r="B8" i="124"/>
  <c r="B7" i="124"/>
  <c r="B6" i="124"/>
  <c r="B5" i="124"/>
  <c r="B30" i="125"/>
  <c r="B29" i="125"/>
  <c r="B28" i="125"/>
  <c r="B27" i="125"/>
  <c r="B26" i="125"/>
  <c r="B25" i="125"/>
  <c r="B24" i="125"/>
  <c r="B23" i="125"/>
  <c r="B22" i="125"/>
  <c r="B21" i="125"/>
  <c r="B20" i="125"/>
  <c r="B19" i="125"/>
  <c r="B18" i="125"/>
  <c r="B17" i="125"/>
  <c r="B16" i="125"/>
  <c r="B15" i="125"/>
  <c r="B14" i="125"/>
  <c r="B13" i="125"/>
  <c r="B12" i="125"/>
  <c r="B9" i="125"/>
  <c r="B8" i="125"/>
  <c r="B7" i="125"/>
  <c r="B6" i="125"/>
  <c r="B5" i="125"/>
  <c r="B63" i="126"/>
  <c r="B62" i="126"/>
  <c r="B61" i="126"/>
  <c r="B60" i="126"/>
  <c r="B59" i="126"/>
  <c r="B58" i="126"/>
  <c r="B57" i="126"/>
  <c r="B56" i="126"/>
  <c r="B55" i="126"/>
  <c r="B54" i="126"/>
  <c r="B53" i="126"/>
  <c r="B52" i="126"/>
  <c r="B51" i="126"/>
  <c r="B50" i="126"/>
  <c r="B49" i="126"/>
  <c r="B48" i="126"/>
  <c r="B47" i="126"/>
  <c r="B46" i="126"/>
  <c r="B45" i="126"/>
  <c r="B44" i="126"/>
  <c r="B43" i="126"/>
  <c r="B42" i="126"/>
  <c r="B41" i="126"/>
  <c r="B40" i="126"/>
  <c r="B39" i="126"/>
  <c r="B38" i="126"/>
  <c r="B37" i="126"/>
  <c r="B36" i="126"/>
  <c r="B35" i="126"/>
  <c r="B34" i="126"/>
  <c r="B33" i="126"/>
  <c r="B32" i="126"/>
  <c r="B31" i="126"/>
  <c r="B30" i="126"/>
  <c r="B29" i="126"/>
  <c r="B28" i="126"/>
  <c r="B27" i="126"/>
  <c r="B26" i="126"/>
  <c r="B25" i="126"/>
  <c r="B24" i="126"/>
  <c r="B23" i="126"/>
  <c r="B22" i="126"/>
  <c r="B21" i="126"/>
  <c r="B20" i="126"/>
  <c r="B17" i="126"/>
  <c r="B16" i="126"/>
  <c r="B15" i="126"/>
  <c r="B14" i="126"/>
  <c r="B13" i="126"/>
  <c r="B12" i="126"/>
  <c r="B11" i="126"/>
  <c r="B10" i="126"/>
  <c r="B9" i="126"/>
  <c r="B8" i="126"/>
  <c r="B7" i="126"/>
  <c r="B6" i="126"/>
  <c r="B5" i="126"/>
  <c r="B33" i="127"/>
  <c r="B32" i="127"/>
  <c r="B31" i="127"/>
  <c r="B30" i="127"/>
  <c r="B29" i="127"/>
  <c r="B28" i="127"/>
  <c r="B27" i="127"/>
  <c r="B26" i="127"/>
  <c r="B25" i="127"/>
  <c r="B24" i="127"/>
  <c r="B23" i="127"/>
  <c r="B22" i="127"/>
  <c r="B21" i="127"/>
  <c r="B20" i="127"/>
  <c r="B19" i="127"/>
  <c r="B18" i="127"/>
  <c r="B17" i="127"/>
  <c r="B16" i="127"/>
  <c r="B15" i="127"/>
  <c r="B14" i="127"/>
  <c r="B13" i="127"/>
  <c r="B12" i="127"/>
  <c r="B11" i="127"/>
  <c r="B8" i="127"/>
  <c r="B7" i="127"/>
  <c r="B6" i="127"/>
  <c r="B5" i="127"/>
  <c r="B41" i="128"/>
  <c r="B40" i="128"/>
  <c r="B39" i="128"/>
  <c r="B38" i="128"/>
  <c r="B37" i="128"/>
  <c r="B36" i="128"/>
  <c r="B35" i="128"/>
  <c r="B34" i="128"/>
  <c r="B33" i="128"/>
  <c r="B32" i="128"/>
  <c r="B31" i="128"/>
  <c r="B30" i="128"/>
  <c r="B29" i="128"/>
  <c r="B28" i="128"/>
  <c r="B27" i="128"/>
  <c r="B26" i="128"/>
  <c r="B25" i="128"/>
  <c r="B24" i="128"/>
  <c r="B23" i="128"/>
  <c r="B22" i="128"/>
  <c r="B21" i="128"/>
  <c r="B20" i="128"/>
  <c r="B19" i="128"/>
  <c r="B18" i="128"/>
  <c r="B17" i="128"/>
  <c r="B16" i="128"/>
  <c r="B15" i="128"/>
  <c r="B14" i="128"/>
  <c r="V13" i="128"/>
  <c r="B13" i="128"/>
  <c r="V12" i="128"/>
  <c r="V11" i="128"/>
  <c r="V10" i="128"/>
  <c r="B10" i="128"/>
  <c r="V9" i="128"/>
  <c r="B9" i="128"/>
  <c r="V8" i="128"/>
  <c r="B8" i="128"/>
  <c r="V7" i="128"/>
  <c r="B7" i="128"/>
  <c r="V6" i="128"/>
  <c r="B6" i="128"/>
  <c r="B5" i="128"/>
  <c r="B37" i="129"/>
  <c r="B36" i="129"/>
  <c r="B35" i="129"/>
  <c r="B34" i="129"/>
  <c r="B33" i="129"/>
  <c r="B32" i="129"/>
  <c r="B31" i="129"/>
  <c r="B30" i="129"/>
  <c r="B29" i="129"/>
  <c r="B28" i="129"/>
  <c r="B27" i="129"/>
  <c r="B26" i="129"/>
  <c r="B25" i="129"/>
  <c r="B24" i="129"/>
  <c r="B23" i="129"/>
  <c r="B22" i="129"/>
  <c r="B21" i="129"/>
  <c r="B20" i="129"/>
  <c r="B19" i="129"/>
  <c r="B18" i="129"/>
  <c r="B17" i="129"/>
  <c r="B16" i="129"/>
  <c r="B15" i="129"/>
  <c r="B14" i="129"/>
  <c r="B13" i="129"/>
  <c r="B10" i="129"/>
  <c r="B9" i="129"/>
  <c r="B8" i="129"/>
  <c r="B7" i="129"/>
  <c r="B6" i="129"/>
  <c r="B5" i="129"/>
  <c r="B37" i="131"/>
  <c r="B36" i="131"/>
  <c r="B35" i="131"/>
  <c r="B34" i="131"/>
  <c r="B33" i="131"/>
  <c r="B32" i="131"/>
  <c r="B31" i="131"/>
  <c r="B30" i="131"/>
  <c r="B29" i="131"/>
  <c r="B28" i="131"/>
  <c r="B27" i="131"/>
  <c r="B26" i="131"/>
  <c r="B25" i="131"/>
  <c r="B24" i="131"/>
  <c r="B23" i="131"/>
  <c r="B22" i="131"/>
  <c r="B21" i="131"/>
  <c r="B20" i="131"/>
  <c r="B19" i="131"/>
  <c r="B18" i="131"/>
  <c r="B17" i="131"/>
  <c r="B16" i="131"/>
  <c r="B15" i="131"/>
  <c r="B14" i="131"/>
  <c r="B13" i="131"/>
  <c r="B12" i="131"/>
  <c r="B11" i="131"/>
  <c r="B8" i="131"/>
  <c r="B7" i="131"/>
  <c r="B6" i="131"/>
  <c r="B5" i="131"/>
  <c r="B44" i="132"/>
  <c r="B43" i="132"/>
  <c r="B42" i="132"/>
  <c r="B41" i="132"/>
  <c r="B40" i="132"/>
  <c r="B39" i="132"/>
  <c r="B38" i="132"/>
  <c r="B37" i="132"/>
  <c r="B36" i="132"/>
  <c r="B35" i="132"/>
  <c r="B34" i="132"/>
  <c r="B33" i="132"/>
  <c r="B32" i="132"/>
  <c r="B31" i="132"/>
  <c r="B30" i="132"/>
  <c r="B29" i="132"/>
  <c r="B28" i="132"/>
  <c r="B27" i="132"/>
  <c r="B26" i="132"/>
  <c r="B25" i="132"/>
  <c r="B24" i="132"/>
  <c r="B23" i="132"/>
  <c r="B22" i="132"/>
  <c r="B21" i="132"/>
  <c r="B20" i="132"/>
  <c r="B19" i="132"/>
  <c r="B18" i="132"/>
  <c r="B17" i="132"/>
  <c r="B16" i="132"/>
  <c r="B15" i="132"/>
  <c r="B14" i="132"/>
  <c r="B13" i="132"/>
  <c r="B10" i="132"/>
  <c r="B9" i="132"/>
  <c r="B8" i="132"/>
  <c r="B7" i="132"/>
  <c r="B6" i="132"/>
  <c r="B5" i="132"/>
  <c r="B37" i="133"/>
  <c r="B36" i="133"/>
  <c r="B35" i="133"/>
  <c r="B34" i="133"/>
  <c r="B33" i="133"/>
  <c r="B32" i="133"/>
  <c r="B31" i="133"/>
  <c r="B30" i="133"/>
  <c r="B29" i="133"/>
  <c r="B28" i="133"/>
  <c r="B27" i="133"/>
  <c r="B26" i="133"/>
  <c r="B25" i="133"/>
  <c r="B24" i="133"/>
  <c r="B23" i="133"/>
  <c r="B22" i="133"/>
  <c r="B21" i="133"/>
  <c r="B20" i="133"/>
  <c r="B19" i="133"/>
  <c r="B18" i="133"/>
  <c r="B17" i="133"/>
  <c r="B16" i="133"/>
  <c r="B15" i="133"/>
  <c r="B14" i="133"/>
  <c r="B13" i="133"/>
  <c r="B10" i="133"/>
  <c r="B9" i="133"/>
  <c r="B8" i="133"/>
  <c r="B7" i="133"/>
  <c r="B6" i="133"/>
  <c r="B5" i="133"/>
  <c r="B52" i="134"/>
  <c r="B51" i="134"/>
  <c r="B50" i="134"/>
  <c r="B49" i="134"/>
  <c r="B48" i="134"/>
  <c r="B47" i="134"/>
  <c r="B46" i="134"/>
  <c r="B45" i="134"/>
  <c r="B44" i="134"/>
  <c r="B43" i="134"/>
  <c r="B42" i="134"/>
  <c r="B41" i="134"/>
  <c r="B40" i="134"/>
  <c r="B39" i="134"/>
  <c r="B38" i="134"/>
  <c r="B37" i="134"/>
  <c r="B36" i="134"/>
  <c r="B35" i="134"/>
  <c r="B34" i="134"/>
  <c r="B33" i="134"/>
  <c r="B32" i="134"/>
  <c r="B31" i="134"/>
  <c r="B30" i="134"/>
  <c r="B29" i="134"/>
  <c r="B28" i="134"/>
  <c r="B27" i="134"/>
  <c r="B26" i="134"/>
  <c r="B25" i="134"/>
  <c r="B24" i="134"/>
  <c r="B23" i="134"/>
  <c r="B22" i="134"/>
  <c r="B21" i="134"/>
  <c r="B20" i="134"/>
  <c r="B19" i="134"/>
  <c r="B18" i="134"/>
  <c r="B17" i="134"/>
  <c r="B16" i="134"/>
  <c r="B13" i="134"/>
  <c r="B12" i="134"/>
  <c r="B11" i="134"/>
  <c r="B10" i="134"/>
  <c r="B9" i="134"/>
  <c r="B8" i="134"/>
  <c r="B7" i="134"/>
  <c r="B6" i="134"/>
  <c r="B5" i="134"/>
  <c r="B27" i="135"/>
  <c r="B37" i="135"/>
  <c r="B22" i="135"/>
  <c r="B23" i="135"/>
  <c r="B17" i="135"/>
  <c r="B28" i="135"/>
  <c r="B35" i="135"/>
  <c r="B34" i="135"/>
  <c r="B36" i="135"/>
  <c r="B25" i="135"/>
  <c r="B16" i="135"/>
  <c r="B24" i="135"/>
  <c r="B26" i="135"/>
  <c r="B33" i="135"/>
  <c r="B31" i="135"/>
  <c r="B20" i="135"/>
  <c r="B18" i="135"/>
  <c r="B32" i="135"/>
  <c r="B29" i="135"/>
  <c r="B19" i="135"/>
  <c r="B15" i="135"/>
  <c r="B21" i="135"/>
  <c r="B30" i="135"/>
  <c r="B12" i="135"/>
  <c r="B6" i="135"/>
  <c r="F128" i="102"/>
  <c r="F127" i="102"/>
  <c r="F125" i="102"/>
  <c r="F122" i="102"/>
  <c r="F123" i="102"/>
  <c r="F124" i="102"/>
  <c r="F126" i="102"/>
  <c r="F121" i="102"/>
  <c r="Z119" i="102"/>
  <c r="X119" i="102"/>
  <c r="W116" i="102"/>
  <c r="Z114" i="102"/>
  <c r="F114" i="102"/>
  <c r="Z117" i="102"/>
  <c r="X117" i="102"/>
  <c r="S117" i="102"/>
  <c r="F117" i="102"/>
  <c r="F113" i="102"/>
  <c r="S112" i="102"/>
  <c r="F112" i="102"/>
  <c r="F104" i="102"/>
  <c r="F107" i="102"/>
  <c r="F106" i="102"/>
  <c r="F105" i="102"/>
  <c r="T108" i="102"/>
  <c r="S108" i="102"/>
  <c r="F108" i="102"/>
  <c r="F102" i="102"/>
  <c r="F101" i="102"/>
  <c r="F103" i="102"/>
  <c r="T100" i="102"/>
  <c r="F100" i="102"/>
  <c r="F99" i="102"/>
  <c r="I97" i="102"/>
  <c r="F96" i="102"/>
  <c r="F95" i="102"/>
  <c r="F94" i="102"/>
  <c r="P92" i="102"/>
  <c r="F92" i="102"/>
  <c r="Q93" i="102"/>
  <c r="F93" i="102"/>
  <c r="F88" i="102"/>
  <c r="F87" i="102"/>
  <c r="F86" i="102"/>
  <c r="F85" i="102"/>
  <c r="F84" i="102"/>
  <c r="F78" i="102"/>
  <c r="F82" i="102"/>
  <c r="F80" i="102"/>
  <c r="F77" i="102"/>
  <c r="F76" i="102"/>
  <c r="F74" i="102"/>
  <c r="F75" i="102"/>
  <c r="F72" i="102"/>
  <c r="F71" i="102"/>
  <c r="F73" i="102"/>
  <c r="F69" i="102"/>
  <c r="F70" i="102"/>
  <c r="F65" i="102"/>
  <c r="F64" i="102"/>
  <c r="F63" i="102"/>
  <c r="F62" i="102"/>
  <c r="F61" i="102"/>
  <c r="F60" i="102"/>
  <c r="F59" i="102"/>
  <c r="F50" i="102"/>
  <c r="F58" i="102"/>
  <c r="F57" i="102"/>
  <c r="F56" i="102"/>
  <c r="F55" i="102"/>
  <c r="F47" i="102"/>
  <c r="F45" i="102"/>
  <c r="F49" i="102"/>
  <c r="F31" i="102"/>
  <c r="F48" i="102"/>
  <c r="F46" i="102"/>
  <c r="F38" i="102"/>
  <c r="F43" i="102"/>
  <c r="F37" i="102"/>
  <c r="F42" i="102"/>
  <c r="F54" i="102"/>
  <c r="F41" i="102"/>
  <c r="F44" i="102"/>
  <c r="F24" i="102"/>
  <c r="F27" i="102"/>
  <c r="F36" i="102"/>
  <c r="F53" i="102"/>
  <c r="F33" i="102"/>
  <c r="F25" i="102"/>
  <c r="F32" i="102"/>
  <c r="F39" i="102"/>
  <c r="F17" i="102"/>
  <c r="F30" i="102"/>
  <c r="F29" i="102"/>
  <c r="F26" i="102"/>
  <c r="F35" i="102"/>
  <c r="F40" i="102"/>
  <c r="F23" i="102"/>
  <c r="F19" i="102"/>
  <c r="F34" i="102"/>
  <c r="F21" i="102"/>
  <c r="F18" i="102"/>
  <c r="F28" i="102"/>
  <c r="F22" i="102"/>
  <c r="F12" i="102"/>
  <c r="F20" i="102"/>
  <c r="F15" i="102"/>
  <c r="F13" i="102"/>
  <c r="F16" i="102"/>
  <c r="F11" i="102"/>
  <c r="F14" i="102"/>
  <c r="F10" i="102"/>
  <c r="F9" i="102"/>
  <c r="F8" i="102"/>
  <c r="F7" i="102"/>
  <c r="F5" i="102"/>
  <c r="F6" i="102"/>
  <c r="J9" i="111"/>
  <c r="I9" i="111"/>
  <c r="H9" i="111"/>
  <c r="G9" i="111"/>
  <c r="F9" i="111"/>
  <c r="E9" i="111"/>
  <c r="D9" i="111"/>
  <c r="C9" i="111"/>
  <c r="L8" i="111"/>
  <c r="N8" i="111" s="1"/>
  <c r="L7" i="111"/>
  <c r="N7" i="111" s="1"/>
  <c r="N6" i="111"/>
  <c r="L5" i="111"/>
  <c r="N5" i="111" s="1"/>
  <c r="L4" i="111"/>
  <c r="O8" i="111" l="1"/>
  <c r="O7" i="111"/>
  <c r="L9" i="111"/>
  <c r="O5" i="111"/>
  <c r="M5" i="111"/>
  <c r="M7" i="111"/>
  <c r="M8" i="111"/>
  <c r="M4" i="111"/>
  <c r="N4" i="111"/>
  <c r="N9" i="111" s="1"/>
  <c r="O4" i="111"/>
  <c r="O9" i="111" l="1"/>
  <c r="M9" i="111"/>
</calcChain>
</file>

<file path=xl/sharedStrings.xml><?xml version="1.0" encoding="utf-8"?>
<sst xmlns="http://schemas.openxmlformats.org/spreadsheetml/2006/main" count="3280" uniqueCount="332">
  <si>
    <t>P</t>
  </si>
  <si>
    <t>A-Z Boulings</t>
  </si>
  <si>
    <t>Ten Pin</t>
  </si>
  <si>
    <t>Zelta Prizma</t>
  </si>
  <si>
    <t>Klubs</t>
  </si>
  <si>
    <t>Artūrs</t>
  </si>
  <si>
    <t>Julians</t>
  </si>
  <si>
    <t>Andis</t>
  </si>
  <si>
    <t>Jurijs</t>
  </si>
  <si>
    <t>Ļevikins</t>
  </si>
  <si>
    <t>Visockis</t>
  </si>
  <si>
    <t>Raimonds</t>
  </si>
  <si>
    <t>Cimdiņš</t>
  </si>
  <si>
    <t>Pēteris</t>
  </si>
  <si>
    <t>Zemītis</t>
  </si>
  <si>
    <t>Vinters</t>
  </si>
  <si>
    <t>Ivars</t>
  </si>
  <si>
    <t>Vārds</t>
  </si>
  <si>
    <t>Kungi</t>
  </si>
  <si>
    <t>Dāmas</t>
  </si>
  <si>
    <t>Uzvārds</t>
  </si>
  <si>
    <t>Fināl punkti</t>
  </si>
  <si>
    <t>Kvalif. punkti</t>
  </si>
  <si>
    <t>Poz.</t>
  </si>
  <si>
    <t>Marija</t>
  </si>
  <si>
    <t>Tkačenko</t>
  </si>
  <si>
    <t>TenPin</t>
  </si>
  <si>
    <t>Elizabete</t>
  </si>
  <si>
    <t>Jānis</t>
  </si>
  <si>
    <t>Dārziņš</t>
  </si>
  <si>
    <t>Nikolajs</t>
  </si>
  <si>
    <t>sp. Kungi</t>
  </si>
  <si>
    <t>sp. Dāmas</t>
  </si>
  <si>
    <t>sp. kopa</t>
  </si>
  <si>
    <t>R1</t>
  </si>
  <si>
    <t>R2</t>
  </si>
  <si>
    <t>R3</t>
  </si>
  <si>
    <t>R4</t>
  </si>
  <si>
    <t>R5</t>
  </si>
  <si>
    <t>kopa</t>
  </si>
  <si>
    <t>Sproģis</t>
  </si>
  <si>
    <t>Dzalbs</t>
  </si>
  <si>
    <t>DM</t>
  </si>
  <si>
    <t>iemaksas  Kungi</t>
  </si>
  <si>
    <t>iemaksas Dāmas</t>
  </si>
  <si>
    <t>kopā iemaksas</t>
  </si>
  <si>
    <t>Balvu fonds</t>
  </si>
  <si>
    <t>Organizātoriem</t>
  </si>
  <si>
    <t>Veronika</t>
  </si>
  <si>
    <t>Hudjakova</t>
  </si>
  <si>
    <t xml:space="preserve">Arvils </t>
  </si>
  <si>
    <t>Ovčiņņikovs</t>
  </si>
  <si>
    <t>Gorina</t>
  </si>
  <si>
    <t>Reina</t>
  </si>
  <si>
    <t>Smikarsta</t>
  </si>
  <si>
    <t>LABA</t>
  </si>
  <si>
    <t>Kop. Punkti</t>
  </si>
  <si>
    <t>Tatjana</t>
  </si>
  <si>
    <t>Kožemjakina</t>
  </si>
  <si>
    <t>Perepjolkins</t>
  </si>
  <si>
    <t>Daniels</t>
  </si>
  <si>
    <t>Vēzis</t>
  </si>
  <si>
    <t>Mārtiņš</t>
  </si>
  <si>
    <t>Vilnis</t>
  </si>
  <si>
    <t>Ints</t>
  </si>
  <si>
    <t>Krievkalns</t>
  </si>
  <si>
    <t>Dumcevs</t>
  </si>
  <si>
    <t>Artemijs</t>
  </si>
  <si>
    <t>Hudjakovs</t>
  </si>
  <si>
    <t>Toms</t>
  </si>
  <si>
    <t>Pultraks</t>
  </si>
  <si>
    <t>Vladimirs</t>
  </si>
  <si>
    <t>-</t>
  </si>
  <si>
    <t>Grand Fināls</t>
  </si>
  <si>
    <t>Kopā maiņas dāmas</t>
  </si>
  <si>
    <t>Kopā maiņas kungi</t>
  </si>
  <si>
    <t>Kopā maiņas</t>
  </si>
  <si>
    <t>Seniori</t>
  </si>
  <si>
    <t>Zālītis</t>
  </si>
  <si>
    <t>Bowlero Meistars</t>
  </si>
  <si>
    <t>Jeļena</t>
  </si>
  <si>
    <t>Šorohova</t>
  </si>
  <si>
    <t>Andrejs</t>
  </si>
  <si>
    <t>Zilgalvis</t>
  </si>
  <si>
    <t>Dolgovs</t>
  </si>
  <si>
    <t>Pribiļevs</t>
  </si>
  <si>
    <t>Karina</t>
  </si>
  <si>
    <t>Petrova</t>
  </si>
  <si>
    <t>Lagunovs</t>
  </si>
  <si>
    <t>Karīna</t>
  </si>
  <si>
    <t>Arvils</t>
  </si>
  <si>
    <t>Aleksandrs</t>
  </si>
  <si>
    <t>Roško</t>
  </si>
  <si>
    <t>Ručevics</t>
  </si>
  <si>
    <t>LBT 2016.-2017. STOP 01</t>
  </si>
  <si>
    <t>AMF Atlase</t>
  </si>
  <si>
    <t>6 best</t>
  </si>
  <si>
    <t>Dolgova</t>
  </si>
  <si>
    <t>LBT 2016.-2017. STOP 02</t>
  </si>
  <si>
    <t>LBT 2016.-2017. STOP 03</t>
  </si>
  <si>
    <t>A-Z Boulings Meistars</t>
  </si>
  <si>
    <t>Edmunds</t>
  </si>
  <si>
    <t>Jansons</t>
  </si>
  <si>
    <t>Pauls</t>
  </si>
  <si>
    <t>Aizpurvs</t>
  </si>
  <si>
    <t>Elvijs</t>
  </si>
  <si>
    <t>Dimpers</t>
  </si>
  <si>
    <t>Māris</t>
  </si>
  <si>
    <t>Eisaks</t>
  </si>
  <si>
    <t>LBT 2016.-2017. STOP 04</t>
  </si>
  <si>
    <t>TOSS Meistars</t>
  </si>
  <si>
    <t>LABA Meistars</t>
  </si>
  <si>
    <t xml:space="preserve">Svetlana </t>
  </si>
  <si>
    <t>Tomiļina</t>
  </si>
  <si>
    <t>Dmitrijs</t>
  </si>
  <si>
    <t>Čebotarjovs</t>
  </si>
  <si>
    <t>Titkovs</t>
  </si>
  <si>
    <t>Tjulins</t>
  </si>
  <si>
    <t>Valdis</t>
  </si>
  <si>
    <t>Skudra</t>
  </si>
  <si>
    <t>Aivars</t>
  </si>
  <si>
    <t>Beļickis</t>
  </si>
  <si>
    <t>Eduards</t>
  </si>
  <si>
    <t>Kobiļuks</t>
  </si>
  <si>
    <t>Dukurs</t>
  </si>
  <si>
    <t>Ģirts</t>
  </si>
  <si>
    <t>Ķebers</t>
  </si>
  <si>
    <t>Elvijs Udo</t>
  </si>
  <si>
    <t>Svetlana</t>
  </si>
  <si>
    <t xml:space="preserve">Ģirts </t>
  </si>
  <si>
    <t>Kebers</t>
  </si>
  <si>
    <t>LBT 2016.-2017. STOP 05</t>
  </si>
  <si>
    <t>Zelta Meistars</t>
  </si>
  <si>
    <t>Blagova</t>
  </si>
  <si>
    <t>LBT 2016.-2017. STOP 06</t>
  </si>
  <si>
    <t>LBT 2016.-2017. STOP 07</t>
  </si>
  <si>
    <t>Latvijas XX Meistarsacīkstes</t>
  </si>
  <si>
    <t>Liāna</t>
  </si>
  <si>
    <t>Ponomarenko</t>
  </si>
  <si>
    <t>Viktorija</t>
  </si>
  <si>
    <t>Armoloviča</t>
  </si>
  <si>
    <t>Aleksandra</t>
  </si>
  <si>
    <t>Litvjakova</t>
  </si>
  <si>
    <t>Evelīna</t>
  </si>
  <si>
    <t>Naudiša</t>
  </si>
  <si>
    <t>Šarlote</t>
  </si>
  <si>
    <t>Stariņa</t>
  </si>
  <si>
    <t>Belickis</t>
  </si>
  <si>
    <t>Anita</t>
  </si>
  <si>
    <t>Valdmane</t>
  </si>
  <si>
    <t>NB</t>
  </si>
  <si>
    <t>Evijs Udo</t>
  </si>
  <si>
    <t>Zizlāns</t>
  </si>
  <si>
    <t>Gabrāns</t>
  </si>
  <si>
    <t>Rihards</t>
  </si>
  <si>
    <t>Kovaļenko</t>
  </si>
  <si>
    <t>Edgars</t>
  </si>
  <si>
    <t>Poišs</t>
  </si>
  <si>
    <t>Dainis</t>
  </si>
  <si>
    <t>Mauriņš</t>
  </si>
  <si>
    <t>Tomass</t>
  </si>
  <si>
    <t>Tereščenko</t>
  </si>
  <si>
    <t>Gints</t>
  </si>
  <si>
    <t>Aksiks</t>
  </si>
  <si>
    <t>Haralds</t>
  </si>
  <si>
    <t>Zeidmanis</t>
  </si>
  <si>
    <t>Maksims</t>
  </si>
  <si>
    <t>Gerasimenko</t>
  </si>
  <si>
    <t>Surna</t>
  </si>
  <si>
    <t>Aleksis</t>
  </si>
  <si>
    <t>Štokmanis</t>
  </si>
  <si>
    <t>Čeksters</t>
  </si>
  <si>
    <t>Arvīds</t>
  </si>
  <si>
    <t>Ermans</t>
  </si>
  <si>
    <t>Bokums jun.</t>
  </si>
  <si>
    <t>Guntars</t>
  </si>
  <si>
    <t>Beisons</t>
  </si>
  <si>
    <t>Kirils</t>
  </si>
  <si>
    <t>Kaverzņevs</t>
  </si>
  <si>
    <t>Priedītis</t>
  </si>
  <si>
    <t>Bokums</t>
  </si>
  <si>
    <t xml:space="preserve">Anita </t>
  </si>
  <si>
    <t xml:space="preserve">Tomass </t>
  </si>
  <si>
    <t>LBT 2017.-2018. STOP 01</t>
  </si>
  <si>
    <t>Artemijs Hudjakovs</t>
  </si>
  <si>
    <t>Jānis Zemītis</t>
  </si>
  <si>
    <t>Dmitrijs Čebotarjovs</t>
  </si>
  <si>
    <t>Elena Blagova</t>
  </si>
  <si>
    <t>Pēteris Cimdiņš</t>
  </si>
  <si>
    <t>Marija Tkačenko</t>
  </si>
  <si>
    <t>Artūrs Levikins</t>
  </si>
  <si>
    <t>Daniels Vēzis</t>
  </si>
  <si>
    <t>Mārtiņš Vilnis</t>
  </si>
  <si>
    <t>Jurijs Dolgovs</t>
  </si>
  <si>
    <t>Nikolajs Ovčiņņikovs</t>
  </si>
  <si>
    <t>Ivars Vinters</t>
  </si>
  <si>
    <t>Veronika Hudjakova</t>
  </si>
  <si>
    <t>Vladimirs Lagunovs</t>
  </si>
  <si>
    <t>Aleksandrs Ručevics</t>
  </si>
  <si>
    <t>Andis Dārziņš</t>
  </si>
  <si>
    <t>Girts Gabrans</t>
  </si>
  <si>
    <t>Jurijs Dumcevs</t>
  </si>
  <si>
    <t>Toms Pultraks</t>
  </si>
  <si>
    <t>Julians Visockis</t>
  </si>
  <si>
    <t>Arvils Sproģis</t>
  </si>
  <si>
    <t>Zelta prizma</t>
  </si>
  <si>
    <t>Ints Krievkalns</t>
  </si>
  <si>
    <t>Andrejs Zilgalvis</t>
  </si>
  <si>
    <t>Anita Valdmane</t>
  </si>
  <si>
    <t>Jeļena Šorohova</t>
  </si>
  <si>
    <t>Elvijs Udo Dimpers</t>
  </si>
  <si>
    <t>Māris Dukurs</t>
  </si>
  <si>
    <t>Viktorija Armoloviča</t>
  </si>
  <si>
    <t>Igors Plade</t>
  </si>
  <si>
    <t>Dainis Mauriņš</t>
  </si>
  <si>
    <t>Jānis Zālītis</t>
  </si>
  <si>
    <t>Toms Čeksters</t>
  </si>
  <si>
    <t>Aleksandrs Rosco</t>
  </si>
  <si>
    <t>Rihards Kovaļenko</t>
  </si>
  <si>
    <t>Arvids Ermans</t>
  </si>
  <si>
    <t>Kop. Last 8</t>
  </si>
  <si>
    <t>17 AMF</t>
  </si>
  <si>
    <t>17 M1</t>
  </si>
  <si>
    <t>17 LMS</t>
  </si>
  <si>
    <t>16 M5</t>
  </si>
  <si>
    <t>16 M4</t>
  </si>
  <si>
    <t>16 M3</t>
  </si>
  <si>
    <t>16 M2</t>
  </si>
  <si>
    <t>16 M1</t>
  </si>
  <si>
    <t>16 AMF</t>
  </si>
  <si>
    <t>Gender</t>
  </si>
  <si>
    <t>F</t>
  </si>
  <si>
    <t>M</t>
  </si>
  <si>
    <t>Group</t>
  </si>
  <si>
    <t>Vārds Uzvārds</t>
  </si>
  <si>
    <t xml:space="preserve">Dāmas </t>
  </si>
  <si>
    <t xml:space="preserve">Kungi </t>
  </si>
  <si>
    <t>Juniori</t>
  </si>
  <si>
    <t>7 GOLD (k=1)                                          pamatturnīri Meistars</t>
  </si>
  <si>
    <t>Qialifying position</t>
  </si>
  <si>
    <t>Final finishing position</t>
  </si>
  <si>
    <t>квалификационная позиция</t>
  </si>
  <si>
    <t>позиция после финала</t>
  </si>
  <si>
    <t>kvalifikācijās pozicija</t>
  </si>
  <si>
    <t>pozīcija pēc fināla</t>
  </si>
  <si>
    <t>JM</t>
  </si>
  <si>
    <t>JF</t>
  </si>
  <si>
    <t>S</t>
  </si>
  <si>
    <t>POS</t>
  </si>
  <si>
    <t>PTS</t>
  </si>
  <si>
    <t>kvalif position</t>
  </si>
  <si>
    <t>final stending M</t>
  </si>
  <si>
    <t>final stending F</t>
  </si>
  <si>
    <t>Igors</t>
  </si>
  <si>
    <t>Plade</t>
  </si>
  <si>
    <t>Best 6</t>
  </si>
  <si>
    <t>Šarlote Stariņa</t>
  </si>
  <si>
    <t>Jānis Nalivaiko</t>
  </si>
  <si>
    <t>Guntars Beisons</t>
  </si>
  <si>
    <t>Ainārs Freibergs</t>
  </si>
  <si>
    <t>Aleksandrs Roško</t>
  </si>
  <si>
    <t>LBT 2017.-2018. STOP 02</t>
  </si>
  <si>
    <t>A-Z boulings Meistars</t>
  </si>
  <si>
    <t>17 M2</t>
  </si>
  <si>
    <t>Ainārs</t>
  </si>
  <si>
    <t>Freibergs</t>
  </si>
  <si>
    <t>Nalivaiko</t>
  </si>
  <si>
    <t>Elena</t>
  </si>
  <si>
    <t>LBT 2017.-2018. STOP 03</t>
  </si>
  <si>
    <t>Edmunds Jansons</t>
  </si>
  <si>
    <t>Kirils Kaverzņevs</t>
  </si>
  <si>
    <t>Artūrs Priedītis</t>
  </si>
  <si>
    <t>Tomass Dārziņš</t>
  </si>
  <si>
    <t>18 M4</t>
  </si>
  <si>
    <t>TenPin Meistars</t>
  </si>
  <si>
    <t>LBT 2017.-2018. STOP 04</t>
  </si>
  <si>
    <t>18 M3</t>
  </si>
  <si>
    <t>Raimonds Zemītis</t>
  </si>
  <si>
    <t>Jānis Naļivaiko</t>
  </si>
  <si>
    <t>Arvils  Sproģis</t>
  </si>
  <si>
    <t>Arvīds Ermans</t>
  </si>
  <si>
    <t>Vlada Zaručevska</t>
  </si>
  <si>
    <t>Vlada</t>
  </si>
  <si>
    <t>Zaručevska</t>
  </si>
  <si>
    <t>Juniori &lt;18</t>
  </si>
  <si>
    <t>Seniori &gt;45</t>
  </si>
  <si>
    <t>18 M5</t>
  </si>
  <si>
    <t>Sergejs Kiseļovs</t>
  </si>
  <si>
    <t>Sergejs</t>
  </si>
  <si>
    <t>Kiseļovs</t>
  </si>
  <si>
    <t>Jurijs Bokums</t>
  </si>
  <si>
    <t>Ģirts Gabrāns</t>
  </si>
  <si>
    <t xml:space="preserve">Vlada </t>
  </si>
  <si>
    <t>Natālija</t>
  </si>
  <si>
    <t>Riznika</t>
  </si>
  <si>
    <t>Zavjalovs</t>
  </si>
  <si>
    <t>18 LMS</t>
  </si>
  <si>
    <t xml:space="preserve"> Latvijas Boulinga Tūres Reitings 2018.-2019.</t>
  </si>
  <si>
    <t>Finanšu atskaite LBT 18/19</t>
  </si>
  <si>
    <t>LBT 2018.-2019. STOP 01</t>
  </si>
  <si>
    <t>Fantasy Park Meistars</t>
  </si>
  <si>
    <t>Marija Ļevikina</t>
  </si>
  <si>
    <t>Liāna Ponomarenko</t>
  </si>
  <si>
    <t>Karīna Petrova</t>
  </si>
  <si>
    <t>18 M1</t>
  </si>
  <si>
    <t>Ļevikina</t>
  </si>
  <si>
    <t>Artūrs Ļevikins</t>
  </si>
  <si>
    <t>Evelīna Naudiša</t>
  </si>
  <si>
    <t>19 M2</t>
  </si>
  <si>
    <t>Bowlero centrs Meistars</t>
  </si>
  <si>
    <t>PepsiCentrs_Meistars</t>
  </si>
  <si>
    <t>Tatjana Teļnova</t>
  </si>
  <si>
    <t>Vladislava Zaručevska</t>
  </si>
  <si>
    <t>Tatjana Kožemjakina</t>
  </si>
  <si>
    <t>Jurijs Bokums Jr.</t>
  </si>
  <si>
    <t>Ainars Gilberts</t>
  </si>
  <si>
    <t>Ģirts  Gabrāns</t>
  </si>
  <si>
    <t>Meistars (K=1)</t>
  </si>
  <si>
    <t>lic off</t>
  </si>
  <si>
    <t>LBT 2018.-2019. STOP 03</t>
  </si>
  <si>
    <t>19 M3</t>
  </si>
  <si>
    <t>Teļnova</t>
  </si>
  <si>
    <t>Ainars</t>
  </si>
  <si>
    <t>Gilberts</t>
  </si>
  <si>
    <t>update:04.03.2019</t>
  </si>
  <si>
    <t>Haralds Zeidmanis</t>
  </si>
  <si>
    <t>Aivars Zizlāns</t>
  </si>
  <si>
    <t>Valdis Skudra</t>
  </si>
  <si>
    <t>Aivars Beļickis</t>
  </si>
  <si>
    <t>Ģirts Ķebers</t>
  </si>
  <si>
    <t>Pauls Aizpurvs</t>
  </si>
  <si>
    <t>bez LBF licence 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</si>
</sst>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0" x14ac:knownFonts="1">
    <font>
      <sz val="10"/>
      <name val="Arial"/>
    </font>
    <font>
      <sz val="10"/>
      <name val="Arial"/>
      <family val="2"/>
      <charset val="186"/>
    </font>
    <font>
      <sz val="8.5"/>
      <name val="Tms Rmn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Arial"/>
      <family val="2"/>
      <charset val="204"/>
    </font>
    <font>
      <sz val="10"/>
      <name val="Verdana"/>
      <family val="2"/>
      <charset val="204"/>
    </font>
    <font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2"/>
      <name val="Verdana"/>
      <family val="2"/>
      <charset val="204"/>
    </font>
    <font>
      <b/>
      <sz val="20"/>
      <name val="Verdana"/>
      <family val="2"/>
      <charset val="204"/>
    </font>
    <font>
      <sz val="10"/>
      <name val="Tahoma"/>
      <family val="2"/>
      <charset val="204"/>
    </font>
    <font>
      <sz val="10"/>
      <color indexed="8"/>
      <name val="Verdana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7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ahoma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  <charset val="204"/>
    </font>
    <font>
      <sz val="20"/>
      <name val="Tahoma"/>
      <family val="2"/>
      <charset val="204"/>
    </font>
    <font>
      <sz val="24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ahoma"/>
      <family val="2"/>
      <charset val="204"/>
    </font>
    <font>
      <sz val="8"/>
      <color rgb="FFFF0000"/>
      <name val="Tahom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</font>
    <font>
      <sz val="12"/>
      <name val="Times New Roman"/>
      <family val="1"/>
      <charset val="204"/>
    </font>
    <font>
      <sz val="10"/>
      <color theme="1"/>
      <name val="Tahoma"/>
      <family val="2"/>
      <charset val="204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top"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2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22" borderId="7" applyNumberFormat="0" applyFont="0" applyAlignment="0" applyProtection="0"/>
    <xf numFmtId="0" fontId="10" fillId="20" borderId="8" applyNumberFormat="0" applyAlignment="0" applyProtection="0"/>
    <xf numFmtId="0" fontId="3" fillId="0" borderId="0">
      <alignment vertical="top"/>
    </xf>
    <xf numFmtId="0" fontId="2" fillId="0" borderId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vertical="center"/>
    </xf>
    <xf numFmtId="0" fontId="22" fillId="0" borderId="0"/>
  </cellStyleXfs>
  <cellXfs count="451">
    <xf numFmtId="0" fontId="0" fillId="0" borderId="0" xfId="0" applyAlignment="1"/>
    <xf numFmtId="0" fontId="20" fillId="0" borderId="0" xfId="0" applyFont="1" applyAlignment="1">
      <alignment horizontal="center" vertical="center"/>
    </xf>
    <xf numFmtId="0" fontId="19" fillId="0" borderId="0" xfId="0" applyFont="1" applyAlignment="1"/>
    <xf numFmtId="0" fontId="20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9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5" fillId="0" borderId="0" xfId="0" applyNumberFormat="1" applyFont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 vertical="top"/>
    </xf>
    <xf numFmtId="0" fontId="19" fillId="0" borderId="0" xfId="0" applyFont="1" applyAlignment="1">
      <alignment wrapText="1"/>
    </xf>
    <xf numFmtId="0" fontId="30" fillId="0" borderId="38" xfId="0" applyFont="1" applyBorder="1" applyAlignment="1">
      <alignment horizontal="center"/>
    </xf>
    <xf numFmtId="0" fontId="30" fillId="25" borderId="9" xfId="0" applyFont="1" applyFill="1" applyBorder="1" applyAlignment="1">
      <alignment horizontal="center"/>
    </xf>
    <xf numFmtId="0" fontId="30" fillId="25" borderId="9" xfId="0" applyFont="1" applyFill="1" applyBorder="1" applyAlignment="1"/>
    <xf numFmtId="0" fontId="30" fillId="25" borderId="24" xfId="0" applyFont="1" applyFill="1" applyBorder="1" applyAlignment="1"/>
    <xf numFmtId="0" fontId="30" fillId="0" borderId="42" xfId="0" applyFont="1" applyBorder="1" applyAlignment="1">
      <alignment horizontal="center"/>
    </xf>
    <xf numFmtId="0" fontId="30" fillId="25" borderId="11" xfId="0" applyFont="1" applyFill="1" applyBorder="1" applyAlignment="1">
      <alignment horizontal="center"/>
    </xf>
    <xf numFmtId="0" fontId="30" fillId="25" borderId="11" xfId="0" applyFont="1" applyFill="1" applyBorder="1" applyAlignment="1"/>
    <xf numFmtId="0" fontId="30" fillId="25" borderId="25" xfId="0" applyFont="1" applyFill="1" applyBorder="1" applyAlignment="1"/>
    <xf numFmtId="0" fontId="30" fillId="0" borderId="39" xfId="0" applyFont="1" applyBorder="1" applyAlignment="1">
      <alignment horizontal="center"/>
    </xf>
    <xf numFmtId="0" fontId="30" fillId="25" borderId="31" xfId="0" applyFont="1" applyFill="1" applyBorder="1" applyAlignment="1">
      <alignment horizontal="center"/>
    </xf>
    <xf numFmtId="0" fontId="30" fillId="25" borderId="31" xfId="0" applyFont="1" applyFill="1" applyBorder="1" applyAlignment="1">
      <alignment horizontal="right"/>
    </xf>
    <xf numFmtId="0" fontId="30" fillId="0" borderId="31" xfId="0" applyFont="1" applyFill="1" applyBorder="1" applyAlignment="1">
      <alignment horizontal="right"/>
    </xf>
    <xf numFmtId="0" fontId="30" fillId="0" borderId="9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44" xfId="0" applyFont="1" applyFill="1" applyBorder="1" applyAlignment="1">
      <alignment horizontal="right"/>
    </xf>
    <xf numFmtId="0" fontId="30" fillId="25" borderId="47" xfId="0" applyFont="1" applyFill="1" applyBorder="1" applyAlignment="1">
      <alignment horizontal="right"/>
    </xf>
    <xf numFmtId="0" fontId="30" fillId="0" borderId="46" xfId="0" applyFont="1" applyFill="1" applyBorder="1" applyAlignment="1">
      <alignment horizontal="right"/>
    </xf>
    <xf numFmtId="0" fontId="33" fillId="24" borderId="3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/>
    </xf>
    <xf numFmtId="0" fontId="30" fillId="25" borderId="27" xfId="0" applyFont="1" applyFill="1" applyBorder="1" applyAlignment="1">
      <alignment horizontal="center"/>
    </xf>
    <xf numFmtId="0" fontId="30" fillId="25" borderId="27" xfId="0" applyFont="1" applyFill="1" applyBorder="1" applyAlignment="1"/>
    <xf numFmtId="0" fontId="30" fillId="25" borderId="36" xfId="0" applyFont="1" applyFill="1" applyBorder="1" applyAlignment="1"/>
    <xf numFmtId="0" fontId="23" fillId="0" borderId="9" xfId="0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2" fillId="0" borderId="0" xfId="0" applyFont="1" applyAlignment="1">
      <alignment wrapText="1"/>
    </xf>
    <xf numFmtId="1" fontId="34" fillId="0" borderId="9" xfId="0" applyNumberFormat="1" applyFont="1" applyFill="1" applyBorder="1" applyAlignment="1">
      <alignment horizontal="center" vertical="center"/>
    </xf>
    <xf numFmtId="1" fontId="31" fillId="0" borderId="27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30" fillId="28" borderId="48" xfId="0" applyFont="1" applyFill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24" borderId="22" xfId="0" applyFont="1" applyFill="1" applyBorder="1" applyAlignment="1">
      <alignment horizontal="left" vertical="center" textRotation="90"/>
    </xf>
    <xf numFmtId="0" fontId="28" fillId="0" borderId="49" xfId="0" applyFont="1" applyFill="1" applyBorder="1" applyAlignment="1">
      <alignment horizontal="left" vertical="center"/>
    </xf>
    <xf numFmtId="0" fontId="28" fillId="0" borderId="50" xfId="0" applyFont="1" applyFill="1" applyBorder="1" applyAlignment="1">
      <alignment horizontal="left" vertical="center"/>
    </xf>
    <xf numFmtId="0" fontId="28" fillId="0" borderId="54" xfId="0" applyFont="1" applyFill="1" applyBorder="1" applyAlignment="1">
      <alignment horizontal="left" vertical="center"/>
    </xf>
    <xf numFmtId="0" fontId="28" fillId="0" borderId="55" xfId="0" applyFont="1" applyFill="1" applyBorder="1" applyAlignment="1">
      <alignment horizontal="left" vertical="center"/>
    </xf>
    <xf numFmtId="0" fontId="28" fillId="0" borderId="56" xfId="0" applyFont="1" applyFill="1" applyBorder="1" applyAlignment="1">
      <alignment horizontal="left" vertical="center"/>
    </xf>
    <xf numFmtId="0" fontId="28" fillId="0" borderId="51" xfId="0" applyFont="1" applyFill="1" applyBorder="1" applyAlignment="1">
      <alignment horizontal="left" vertical="center"/>
    </xf>
    <xf numFmtId="0" fontId="28" fillId="24" borderId="34" xfId="0" applyFont="1" applyFill="1" applyBorder="1" applyAlignment="1">
      <alignment horizontal="left" vertical="center"/>
    </xf>
    <xf numFmtId="0" fontId="28" fillId="26" borderId="19" xfId="0" applyFont="1" applyFill="1" applyBorder="1" applyAlignment="1">
      <alignment horizontal="left" vertical="center"/>
    </xf>
    <xf numFmtId="0" fontId="28" fillId="26" borderId="20" xfId="0" applyFont="1" applyFill="1" applyBorder="1" applyAlignment="1">
      <alignment horizontal="left" vertical="center"/>
    </xf>
    <xf numFmtId="0" fontId="28" fillId="26" borderId="32" xfId="0" applyFont="1" applyFill="1" applyBorder="1" applyAlignment="1">
      <alignment horizontal="left" vertical="center"/>
    </xf>
    <xf numFmtId="0" fontId="28" fillId="27" borderId="29" xfId="0" applyFont="1" applyFill="1" applyBorder="1" applyAlignment="1">
      <alignment horizontal="left" vertical="center"/>
    </xf>
    <xf numFmtId="0" fontId="28" fillId="27" borderId="20" xfId="0" applyFont="1" applyFill="1" applyBorder="1" applyAlignment="1">
      <alignment horizontal="left" vertical="center"/>
    </xf>
    <xf numFmtId="0" fontId="28" fillId="27" borderId="12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39" fillId="25" borderId="0" xfId="0" applyFont="1" applyFill="1" applyBorder="1" applyAlignment="1">
      <alignment horizontal="left" vertical="center"/>
    </xf>
    <xf numFmtId="0" fontId="39" fillId="25" borderId="15" xfId="0" applyFont="1" applyFill="1" applyBorder="1" applyAlignment="1">
      <alignment horizontal="left" vertical="center"/>
    </xf>
    <xf numFmtId="0" fontId="39" fillId="25" borderId="16" xfId="0" applyFont="1" applyFill="1" applyBorder="1" applyAlignment="1">
      <alignment horizontal="left" vertical="center"/>
    </xf>
    <xf numFmtId="0" fontId="39" fillId="25" borderId="17" xfId="0" applyFont="1" applyFill="1" applyBorder="1" applyAlignment="1">
      <alignment horizontal="left" vertical="center"/>
    </xf>
    <xf numFmtId="0" fontId="39" fillId="25" borderId="0" xfId="0" applyFont="1" applyFill="1" applyAlignment="1">
      <alignment horizontal="left" vertical="center"/>
    </xf>
    <xf numFmtId="0" fontId="33" fillId="28" borderId="26" xfId="0" applyFont="1" applyFill="1" applyBorder="1" applyAlignment="1">
      <alignment horizontal="center" vertical="center"/>
    </xf>
    <xf numFmtId="0" fontId="0" fillId="0" borderId="0" xfId="0" applyFill="1" applyAlignment="1" applyProtection="1">
      <protection locked="0"/>
    </xf>
    <xf numFmtId="0" fontId="22" fillId="0" borderId="9" xfId="42" applyNumberFormat="1" applyFont="1" applyFill="1" applyBorder="1" applyAlignment="1">
      <alignment horizontal="center" vertical="center"/>
    </xf>
    <xf numFmtId="0" fontId="41" fillId="0" borderId="0" xfId="0" applyFont="1" applyFill="1" applyAlignment="1" applyProtection="1">
      <alignment horizontal="center" vertical="center" wrapText="1"/>
      <protection locked="0"/>
    </xf>
    <xf numFmtId="0" fontId="22" fillId="0" borderId="38" xfId="42" applyFont="1" applyFill="1" applyBorder="1" applyAlignment="1">
      <alignment horizontal="center"/>
    </xf>
    <xf numFmtId="0" fontId="22" fillId="0" borderId="9" xfId="42" applyFont="1" applyFill="1" applyBorder="1" applyAlignment="1">
      <alignment horizontal="center"/>
    </xf>
    <xf numFmtId="0" fontId="22" fillId="0" borderId="9" xfId="42" applyFont="1" applyFill="1" applyBorder="1"/>
    <xf numFmtId="0" fontId="22" fillId="0" borderId="24" xfId="42" applyFont="1" applyFill="1" applyBorder="1" applyAlignment="1">
      <alignment horizontal="center"/>
    </xf>
    <xf numFmtId="164" fontId="22" fillId="0" borderId="9" xfId="42" applyNumberFormat="1" applyFont="1" applyFill="1" applyBorder="1" applyAlignment="1">
      <alignment horizontal="center"/>
    </xf>
    <xf numFmtId="164" fontId="22" fillId="0" borderId="0" xfId="42" applyNumberFormat="1" applyFont="1" applyFill="1" applyBorder="1"/>
    <xf numFmtId="1" fontId="22" fillId="0" borderId="9" xfId="42" applyNumberFormat="1" applyFont="1" applyFill="1" applyBorder="1" applyAlignment="1">
      <alignment horizontal="center"/>
    </xf>
    <xf numFmtId="1" fontId="22" fillId="0" borderId="24" xfId="42" applyNumberFormat="1" applyFont="1" applyFill="1" applyBorder="1" applyAlignment="1">
      <alignment horizontal="center"/>
    </xf>
    <xf numFmtId="0" fontId="42" fillId="0" borderId="0" xfId="0" applyFont="1" applyFill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 vertical="center" wrapText="1"/>
      <protection locked="0"/>
    </xf>
    <xf numFmtId="0" fontId="4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22" fillId="0" borderId="45" xfId="42" applyFont="1" applyFill="1" applyBorder="1" applyAlignment="1">
      <alignment horizontal="center"/>
    </xf>
    <xf numFmtId="0" fontId="22" fillId="0" borderId="0" xfId="42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59" xfId="42" applyFont="1" applyFill="1" applyBorder="1" applyAlignment="1">
      <alignment horizontal="center"/>
    </xf>
    <xf numFmtId="0" fontId="22" fillId="0" borderId="60" xfId="42" applyFont="1" applyFill="1" applyBorder="1" applyAlignment="1">
      <alignment horizontal="center"/>
    </xf>
    <xf numFmtId="0" fontId="22" fillId="0" borderId="60" xfId="42" applyFont="1" applyFill="1" applyBorder="1"/>
    <xf numFmtId="1" fontId="22" fillId="0" borderId="11" xfId="42" applyNumberFormat="1" applyFont="1" applyFill="1" applyBorder="1" applyAlignment="1">
      <alignment horizontal="center"/>
    </xf>
    <xf numFmtId="1" fontId="22" fillId="0" borderId="25" xfId="42" applyNumberFormat="1" applyFont="1" applyFill="1" applyBorder="1" applyAlignment="1">
      <alignment horizontal="center"/>
    </xf>
    <xf numFmtId="0" fontId="42" fillId="0" borderId="0" xfId="0" applyFont="1" applyFill="1" applyAlignment="1" applyProtection="1">
      <protection locked="0"/>
    </xf>
    <xf numFmtId="0" fontId="22" fillId="0" borderId="0" xfId="0" applyFont="1" applyFill="1" applyAlignment="1" applyProtection="1">
      <protection locked="0"/>
    </xf>
    <xf numFmtId="0" fontId="0" fillId="0" borderId="0" xfId="0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2" fillId="0" borderId="0" xfId="0" applyFont="1" applyAlignment="1"/>
    <xf numFmtId="0" fontId="28" fillId="0" borderId="43" xfId="0" applyFont="1" applyFill="1" applyBorder="1" applyAlignment="1">
      <alignment horizontal="left" vertical="center"/>
    </xf>
    <xf numFmtId="0" fontId="28" fillId="0" borderId="52" xfId="0" applyFont="1" applyFill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0" fillId="0" borderId="0" xfId="0" applyNumberFormat="1" applyAlignment="1"/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1" fillId="0" borderId="28" xfId="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47" fillId="25" borderId="0" xfId="0" applyFont="1" applyFill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1" fontId="31" fillId="0" borderId="51" xfId="0" applyNumberFormat="1" applyFont="1" applyBorder="1" applyAlignment="1">
      <alignment horizontal="center" vertical="center"/>
    </xf>
    <xf numFmtId="1" fontId="34" fillId="0" borderId="9" xfId="0" applyNumberFormat="1" applyFont="1" applyBorder="1" applyAlignment="1">
      <alignment horizontal="center" vertical="center"/>
    </xf>
    <xf numFmtId="0" fontId="39" fillId="0" borderId="43" xfId="0" applyFont="1" applyFill="1" applyBorder="1" applyAlignment="1">
      <alignment horizontal="left" vertical="center"/>
    </xf>
    <xf numFmtId="0" fontId="30" fillId="0" borderId="65" xfId="0" applyFont="1" applyBorder="1" applyAlignment="1">
      <alignment wrapText="1"/>
    </xf>
    <xf numFmtId="0" fontId="30" fillId="0" borderId="63" xfId="0" applyFont="1" applyBorder="1" applyAlignment="1">
      <alignment horizontal="center" vertical="center" wrapText="1"/>
    </xf>
    <xf numFmtId="0" fontId="30" fillId="25" borderId="63" xfId="0" applyFont="1" applyFill="1" applyBorder="1" applyAlignment="1">
      <alignment horizontal="center" vertical="top" wrapText="1"/>
    </xf>
    <xf numFmtId="0" fontId="30" fillId="25" borderId="64" xfId="0" applyFont="1" applyFill="1" applyBorder="1" applyAlignment="1">
      <alignment horizontal="center" vertical="top" wrapText="1"/>
    </xf>
    <xf numFmtId="0" fontId="30" fillId="28" borderId="66" xfId="0" applyFont="1" applyFill="1" applyBorder="1" applyAlignment="1">
      <alignment horizontal="center" vertical="top" wrapText="1"/>
    </xf>
    <xf numFmtId="0" fontId="30" fillId="25" borderId="62" xfId="0" applyFont="1" applyFill="1" applyBorder="1" applyAlignment="1">
      <alignment horizontal="center" vertical="center" wrapText="1"/>
    </xf>
    <xf numFmtId="0" fontId="30" fillId="25" borderId="63" xfId="0" applyFont="1" applyFill="1" applyBorder="1" applyAlignment="1">
      <alignment horizontal="center" vertical="center" wrapText="1"/>
    </xf>
    <xf numFmtId="9" fontId="30" fillId="25" borderId="67" xfId="0" applyNumberFormat="1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left" vertical="center"/>
    </xf>
    <xf numFmtId="1" fontId="46" fillId="26" borderId="43" xfId="0" applyNumberFormat="1" applyFont="1" applyFill="1" applyBorder="1" applyAlignment="1">
      <alignment horizontal="center" vertical="center"/>
    </xf>
    <xf numFmtId="1" fontId="46" fillId="26" borderId="52" xfId="0" applyNumberFormat="1" applyFont="1" applyFill="1" applyBorder="1" applyAlignment="1">
      <alignment horizontal="center" vertical="center"/>
    </xf>
    <xf numFmtId="1" fontId="46" fillId="26" borderId="5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3" fillId="24" borderId="21" xfId="0" applyFont="1" applyFill="1" applyBorder="1" applyAlignment="1">
      <alignment horizontal="center" vertical="center" wrapText="1"/>
    </xf>
    <xf numFmtId="1" fontId="33" fillId="23" borderId="57" xfId="0" applyNumberFormat="1" applyFont="1" applyFill="1" applyBorder="1" applyAlignment="1">
      <alignment horizontal="center" vertical="center"/>
    </xf>
    <xf numFmtId="1" fontId="33" fillId="23" borderId="43" xfId="0" applyNumberFormat="1" applyFont="1" applyFill="1" applyBorder="1" applyAlignment="1">
      <alignment horizontal="center" vertical="center"/>
    </xf>
    <xf numFmtId="1" fontId="33" fillId="26" borderId="43" xfId="0" applyNumberFormat="1" applyFont="1" applyFill="1" applyBorder="1" applyAlignment="1">
      <alignment horizontal="center" vertical="center"/>
    </xf>
    <xf numFmtId="1" fontId="33" fillId="23" borderId="61" xfId="0" applyNumberFormat="1" applyFont="1" applyFill="1" applyBorder="1" applyAlignment="1">
      <alignment horizontal="center" vertical="center"/>
    </xf>
    <xf numFmtId="1" fontId="33" fillId="23" borderId="52" xfId="0" applyNumberFormat="1" applyFont="1" applyFill="1" applyBorder="1" applyAlignment="1">
      <alignment horizontal="center" vertical="center"/>
    </xf>
    <xf numFmtId="0" fontId="28" fillId="24" borderId="66" xfId="0" applyFont="1" applyFill="1" applyBorder="1" applyAlignment="1">
      <alignment horizontal="left" vertical="center"/>
    </xf>
    <xf numFmtId="0" fontId="28" fillId="26" borderId="29" xfId="0" applyFont="1" applyFill="1" applyBorder="1" applyAlignment="1">
      <alignment horizontal="left" vertical="center"/>
    </xf>
    <xf numFmtId="0" fontId="39" fillId="25" borderId="28" xfId="0" applyFont="1" applyFill="1" applyBorder="1" applyAlignment="1">
      <alignment horizontal="left" vertical="center"/>
    </xf>
    <xf numFmtId="1" fontId="31" fillId="0" borderId="68" xfId="0" applyNumberFormat="1" applyFont="1" applyBorder="1" applyAlignment="1">
      <alignment horizontal="center" vertical="center"/>
    </xf>
    <xf numFmtId="1" fontId="45" fillId="0" borderId="27" xfId="0" applyNumberFormat="1" applyFont="1" applyFill="1" applyBorder="1" applyAlignment="1">
      <alignment horizontal="center" vertical="center"/>
    </xf>
    <xf numFmtId="1" fontId="33" fillId="26" borderId="52" xfId="0" applyNumberFormat="1" applyFont="1" applyFill="1" applyBorder="1" applyAlignment="1">
      <alignment horizontal="center" vertical="center"/>
    </xf>
    <xf numFmtId="1" fontId="33" fillId="23" borderId="5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left" vertical="center"/>
    </xf>
    <xf numFmtId="1" fontId="31" fillId="0" borderId="69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31" fillId="0" borderId="7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54" fillId="29" borderId="27" xfId="0" applyFont="1" applyFill="1" applyBorder="1" applyAlignment="1">
      <alignment horizontal="center" vertical="center"/>
    </xf>
    <xf numFmtId="1" fontId="54" fillId="29" borderId="27" xfId="0" applyNumberFormat="1" applyFont="1" applyFill="1" applyBorder="1" applyAlignment="1">
      <alignment horizontal="center" vertical="center"/>
    </xf>
    <xf numFmtId="0" fontId="54" fillId="29" borderId="9" xfId="0" applyFont="1" applyFill="1" applyBorder="1" applyAlignment="1">
      <alignment horizontal="center" vertical="center"/>
    </xf>
    <xf numFmtId="1" fontId="54" fillId="29" borderId="9" xfId="0" applyNumberFormat="1" applyFont="1" applyFill="1" applyBorder="1" applyAlignment="1">
      <alignment horizontal="center" vertical="center"/>
    </xf>
    <xf numFmtId="0" fontId="54" fillId="29" borderId="11" xfId="0" applyFont="1" applyFill="1" applyBorder="1" applyAlignment="1">
      <alignment horizontal="center" vertical="center"/>
    </xf>
    <xf numFmtId="1" fontId="54" fillId="29" borderId="11" xfId="0" applyNumberFormat="1" applyFont="1" applyFill="1" applyBorder="1" applyAlignment="1">
      <alignment horizontal="center" vertical="center"/>
    </xf>
    <xf numFmtId="1" fontId="54" fillId="29" borderId="10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4" fillId="29" borderId="10" xfId="0" applyFont="1" applyFill="1" applyBorder="1" applyAlignment="1">
      <alignment horizontal="center" vertical="center"/>
    </xf>
    <xf numFmtId="0" fontId="54" fillId="29" borderId="69" xfId="0" applyFont="1" applyFill="1" applyBorder="1" applyAlignment="1">
      <alignment horizontal="center" vertical="center"/>
    </xf>
    <xf numFmtId="1" fontId="54" fillId="29" borderId="69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53" fillId="29" borderId="68" xfId="0" applyFont="1" applyFill="1" applyBorder="1" applyAlignment="1">
      <alignment horizontal="center" vertical="center"/>
    </xf>
    <xf numFmtId="0" fontId="54" fillId="29" borderId="68" xfId="0" applyFont="1" applyFill="1" applyBorder="1" applyAlignment="1">
      <alignment horizontal="center" vertical="center"/>
    </xf>
    <xf numFmtId="1" fontId="54" fillId="29" borderId="68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33" fillId="26" borderId="51" xfId="0" applyNumberFormat="1" applyFont="1" applyFill="1" applyBorder="1" applyAlignment="1">
      <alignment horizontal="center" vertical="center"/>
    </xf>
    <xf numFmtId="0" fontId="28" fillId="24" borderId="21" xfId="0" applyFont="1" applyFill="1" applyBorder="1" applyAlignment="1">
      <alignment horizontal="left" vertical="center" textRotation="90"/>
    </xf>
    <xf numFmtId="0" fontId="28" fillId="26" borderId="12" xfId="0" applyFont="1" applyFill="1" applyBorder="1" applyAlignment="1">
      <alignment horizontal="left" vertical="center"/>
    </xf>
    <xf numFmtId="0" fontId="28" fillId="0" borderId="60" xfId="0" applyFont="1" applyFill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28" fillId="24" borderId="34" xfId="0" applyFont="1" applyFill="1" applyBorder="1" applyAlignment="1">
      <alignment horizontal="left" vertical="center" textRotation="90"/>
    </xf>
    <xf numFmtId="0" fontId="39" fillId="25" borderId="71" xfId="0" applyFont="1" applyFill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28" fillId="26" borderId="72" xfId="0" applyFont="1" applyFill="1" applyBorder="1" applyAlignment="1">
      <alignment horizontal="left" vertical="center"/>
    </xf>
    <xf numFmtId="1" fontId="46" fillId="26" borderId="45" xfId="0" applyNumberFormat="1" applyFont="1" applyFill="1" applyBorder="1" applyAlignment="1">
      <alignment horizontal="center" vertical="center"/>
    </xf>
    <xf numFmtId="1" fontId="31" fillId="0" borderId="72" xfId="0" applyNumberFormat="1" applyFont="1" applyBorder="1" applyAlignment="1">
      <alignment horizontal="center" vertical="center"/>
    </xf>
    <xf numFmtId="1" fontId="31" fillId="0" borderId="0" xfId="0" applyNumberFormat="1" applyFont="1" applyBorder="1" applyAlignment="1">
      <alignment horizontal="center" vertical="center"/>
    </xf>
    <xf numFmtId="1" fontId="31" fillId="0" borderId="70" xfId="0" applyNumberFormat="1" applyFont="1" applyFill="1" applyBorder="1" applyAlignment="1">
      <alignment horizontal="center" vertical="center"/>
    </xf>
    <xf numFmtId="1" fontId="34" fillId="0" borderId="68" xfId="0" applyNumberFormat="1" applyFont="1" applyBorder="1" applyAlignment="1">
      <alignment horizontal="center" vertical="center"/>
    </xf>
    <xf numFmtId="0" fontId="28" fillId="26" borderId="21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39" fillId="25" borderId="9" xfId="0" applyFont="1" applyFill="1" applyBorder="1" applyAlignment="1">
      <alignment horizontal="left" vertical="center"/>
    </xf>
    <xf numFmtId="0" fontId="39" fillId="0" borderId="9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left" vertical="center"/>
    </xf>
    <xf numFmtId="0" fontId="39" fillId="25" borderId="10" xfId="0" applyFont="1" applyFill="1" applyBorder="1" applyAlignment="1">
      <alignment horizontal="left" vertical="center"/>
    </xf>
    <xf numFmtId="0" fontId="28" fillId="24" borderId="26" xfId="0" applyFont="1" applyFill="1" applyBorder="1" applyAlignment="1">
      <alignment horizontal="left" vertical="center" textRotation="90"/>
    </xf>
    <xf numFmtId="0" fontId="28" fillId="24" borderId="41" xfId="0" applyFont="1" applyFill="1" applyBorder="1" applyAlignment="1">
      <alignment horizontal="left" vertical="center" textRotation="90"/>
    </xf>
    <xf numFmtId="0" fontId="28" fillId="0" borderId="13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8" fillId="0" borderId="30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left" vertical="center"/>
    </xf>
    <xf numFmtId="0" fontId="39" fillId="25" borderId="27" xfId="0" applyFont="1" applyFill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3" fillId="24" borderId="40" xfId="0" applyFont="1" applyFill="1" applyBorder="1" applyAlignment="1">
      <alignment horizontal="center" vertical="center"/>
    </xf>
    <xf numFmtId="0" fontId="30" fillId="25" borderId="35" xfId="0" applyFont="1" applyFill="1" applyBorder="1" applyAlignment="1"/>
    <xf numFmtId="0" fontId="30" fillId="25" borderId="38" xfId="0" applyFont="1" applyFill="1" applyBorder="1" applyAlignment="1"/>
    <xf numFmtId="0" fontId="30" fillId="25" borderId="42" xfId="0" applyFont="1" applyFill="1" applyBorder="1" applyAlignment="1"/>
    <xf numFmtId="0" fontId="21" fillId="0" borderId="0" xfId="0" applyFont="1" applyBorder="1" applyAlignment="1">
      <alignment horizontal="center" vertical="center"/>
    </xf>
    <xf numFmtId="1" fontId="51" fillId="0" borderId="9" xfId="0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vertical="center"/>
    </xf>
    <xf numFmtId="1" fontId="31" fillId="0" borderId="11" xfId="0" applyNumberFormat="1" applyFont="1" applyFill="1" applyBorder="1" applyAlignment="1">
      <alignment vertical="center"/>
    </xf>
    <xf numFmtId="1" fontId="31" fillId="0" borderId="59" xfId="0" applyNumberFormat="1" applyFont="1" applyBorder="1" applyAlignment="1">
      <alignment horizontal="center" vertical="center"/>
    </xf>
    <xf numFmtId="1" fontId="34" fillId="0" borderId="27" xfId="0" applyNumberFormat="1" applyFont="1" applyBorder="1" applyAlignment="1">
      <alignment horizontal="center" vertical="center"/>
    </xf>
    <xf numFmtId="1" fontId="31" fillId="0" borderId="27" xfId="0" applyNumberFormat="1" applyFont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1" fillId="0" borderId="23" xfId="0" applyNumberFormat="1" applyFont="1" applyBorder="1" applyAlignment="1">
      <alignment horizontal="center" vertical="center"/>
    </xf>
    <xf numFmtId="1" fontId="31" fillId="0" borderId="23" xfId="0" applyNumberFormat="1" applyFont="1" applyFill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/>
    </xf>
    <xf numFmtId="0" fontId="54" fillId="0" borderId="23" xfId="0" applyFont="1" applyFill="1" applyBorder="1" applyAlignment="1">
      <alignment horizontal="center" vertical="center"/>
    </xf>
    <xf numFmtId="1" fontId="54" fillId="0" borderId="23" xfId="0" applyNumberFormat="1" applyFont="1" applyFill="1" applyBorder="1" applyAlignment="1">
      <alignment horizontal="center" vertical="center"/>
    </xf>
    <xf numFmtId="1" fontId="33" fillId="26" borderId="57" xfId="0" applyNumberFormat="1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left" vertical="center"/>
    </xf>
    <xf numFmtId="0" fontId="28" fillId="0" borderId="69" xfId="0" applyFont="1" applyFill="1" applyBorder="1" applyAlignment="1">
      <alignment horizontal="left" vertical="center"/>
    </xf>
    <xf numFmtId="0" fontId="31" fillId="0" borderId="53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" fontId="31" fillId="0" borderId="50" xfId="0" applyNumberFormat="1" applyFont="1" applyBorder="1" applyAlignment="1">
      <alignment horizontal="center" vertical="center"/>
    </xf>
    <xf numFmtId="1" fontId="31" fillId="0" borderId="55" xfId="0" applyNumberFormat="1" applyFont="1" applyBorder="1" applyAlignment="1">
      <alignment horizontal="center" vertical="center"/>
    </xf>
    <xf numFmtId="1" fontId="31" fillId="0" borderId="56" xfId="0" applyNumberFormat="1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1" fontId="31" fillId="0" borderId="43" xfId="0" applyNumberFormat="1" applyFont="1" applyBorder="1" applyAlignment="1">
      <alignment horizontal="center" vertical="center"/>
    </xf>
    <xf numFmtId="1" fontId="31" fillId="0" borderId="52" xfId="0" applyNumberFormat="1" applyFont="1" applyBorder="1" applyAlignment="1">
      <alignment horizontal="center" vertical="center"/>
    </xf>
    <xf numFmtId="1" fontId="34" fillId="0" borderId="38" xfId="0" applyNumberFormat="1" applyFont="1" applyFill="1" applyBorder="1" applyAlignment="1">
      <alignment horizontal="center" vertical="center"/>
    </xf>
    <xf numFmtId="1" fontId="31" fillId="0" borderId="57" xfId="0" applyNumberFormat="1" applyFont="1" applyBorder="1" applyAlignment="1">
      <alignment horizontal="center" vertical="center"/>
    </xf>
    <xf numFmtId="1" fontId="34" fillId="0" borderId="11" xfId="0" applyNumberFormat="1" applyFont="1" applyFill="1" applyBorder="1" applyAlignment="1">
      <alignment horizontal="center" vertical="center"/>
    </xf>
    <xf numFmtId="1" fontId="34" fillId="0" borderId="11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28" fillId="26" borderId="57" xfId="0" applyFont="1" applyFill="1" applyBorder="1" applyAlignment="1">
      <alignment horizontal="left" vertical="center"/>
    </xf>
    <xf numFmtId="0" fontId="28" fillId="26" borderId="43" xfId="0" applyFont="1" applyFill="1" applyBorder="1" applyAlignment="1">
      <alignment horizontal="left" vertical="center"/>
    </xf>
    <xf numFmtId="0" fontId="28" fillId="26" borderId="52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left" vertical="center"/>
    </xf>
    <xf numFmtId="0" fontId="39" fillId="25" borderId="23" xfId="0" applyFont="1" applyFill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28" fillId="0" borderId="35" xfId="0" applyFont="1" applyFill="1" applyBorder="1" applyAlignment="1">
      <alignment horizontal="left" vertical="center"/>
    </xf>
    <xf numFmtId="0" fontId="28" fillId="0" borderId="38" xfId="0" applyFont="1" applyFill="1" applyBorder="1" applyAlignment="1">
      <alignment horizontal="left" vertical="center"/>
    </xf>
    <xf numFmtId="0" fontId="28" fillId="0" borderId="42" xfId="0" applyFont="1" applyFill="1" applyBorder="1" applyAlignment="1">
      <alignment horizontal="left" vertical="center"/>
    </xf>
    <xf numFmtId="1" fontId="46" fillId="26" borderId="29" xfId="0" applyNumberFormat="1" applyFont="1" applyFill="1" applyBorder="1" applyAlignment="1">
      <alignment horizontal="center" vertical="center"/>
    </xf>
    <xf numFmtId="1" fontId="46" fillId="26" borderId="20" xfId="0" applyNumberFormat="1" applyFont="1" applyFill="1" applyBorder="1" applyAlignment="1">
      <alignment horizontal="center" vertical="center"/>
    </xf>
    <xf numFmtId="1" fontId="46" fillId="26" borderId="12" xfId="0" applyNumberFormat="1" applyFont="1" applyFill="1" applyBorder="1" applyAlignment="1">
      <alignment horizontal="center" vertical="center"/>
    </xf>
    <xf numFmtId="0" fontId="33" fillId="24" borderId="74" xfId="0" applyFont="1" applyFill="1" applyBorder="1" applyAlignment="1">
      <alignment horizontal="center" vertical="center" wrapText="1"/>
    </xf>
    <xf numFmtId="1" fontId="31" fillId="0" borderId="45" xfId="0" applyNumberFormat="1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4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38" xfId="42" applyNumberFormat="1" applyFont="1" applyFill="1" applyBorder="1" applyAlignment="1">
      <alignment horizontal="center" vertical="center" wrapText="1"/>
    </xf>
    <xf numFmtId="0" fontId="22" fillId="0" borderId="9" xfId="42" applyNumberFormat="1" applyFont="1" applyFill="1" applyBorder="1" applyAlignment="1">
      <alignment horizontal="center" vertical="center" wrapText="1"/>
    </xf>
    <xf numFmtId="0" fontId="22" fillId="0" borderId="24" xfId="42" applyNumberFormat="1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40" fillId="0" borderId="57" xfId="42" applyFont="1" applyFill="1" applyBorder="1" applyAlignment="1">
      <alignment horizontal="center" vertical="top" wrapText="1"/>
    </xf>
    <xf numFmtId="0" fontId="22" fillId="0" borderId="55" xfId="42" applyFont="1" applyFill="1" applyBorder="1" applyAlignment="1">
      <alignment horizontal="center" vertical="top" wrapText="1"/>
    </xf>
    <xf numFmtId="0" fontId="22" fillId="0" borderId="58" xfId="42" applyFont="1" applyFill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1" fillId="0" borderId="49" xfId="0" applyFont="1" applyBorder="1" applyAlignment="1">
      <alignment horizontal="center" vertical="center"/>
    </xf>
    <xf numFmtId="0" fontId="55" fillId="0" borderId="48" xfId="0" applyFont="1" applyBorder="1" applyAlignment="1">
      <alignment horizontal="center" vertical="center"/>
    </xf>
    <xf numFmtId="0" fontId="55" fillId="0" borderId="76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40" fillId="0" borderId="0" xfId="0" applyFont="1" applyAlignment="1"/>
    <xf numFmtId="0" fontId="55" fillId="0" borderId="59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77" xfId="0" applyFont="1" applyBorder="1" applyAlignment="1">
      <alignment horizontal="center" vertical="center" wrapText="1"/>
    </xf>
    <xf numFmtId="0" fontId="46" fillId="0" borderId="75" xfId="0" applyFont="1" applyBorder="1" applyAlignment="1">
      <alignment horizontal="center" vertical="center" wrapText="1"/>
    </xf>
    <xf numFmtId="0" fontId="42" fillId="0" borderId="9" xfId="0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41" fillId="0" borderId="0" xfId="0" applyFont="1" applyFill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2" fillId="0" borderId="9" xfId="0" applyFont="1" applyFill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56" fillId="0" borderId="76" xfId="0" applyFont="1" applyBorder="1" applyAlignment="1">
      <alignment horizontal="center" vertical="center"/>
    </xf>
    <xf numFmtId="0" fontId="56" fillId="30" borderId="76" xfId="0" applyFont="1" applyFill="1" applyBorder="1" applyAlignment="1">
      <alignment horizontal="center" vertical="center"/>
    </xf>
    <xf numFmtId="0" fontId="55" fillId="30" borderId="76" xfId="0" applyFont="1" applyFill="1" applyBorder="1" applyAlignment="1">
      <alignment horizontal="center" vertical="center"/>
    </xf>
    <xf numFmtId="0" fontId="56" fillId="30" borderId="60" xfId="0" applyFont="1" applyFill="1" applyBorder="1" applyAlignment="1">
      <alignment horizontal="center" vertical="center"/>
    </xf>
    <xf numFmtId="0" fontId="42" fillId="30" borderId="9" xfId="0" applyFont="1" applyFill="1" applyBorder="1" applyAlignment="1" applyProtection="1">
      <alignment horizontal="left"/>
      <protection locked="0"/>
    </xf>
    <xf numFmtId="0" fontId="42" fillId="30" borderId="9" xfId="0" applyFont="1" applyFill="1" applyBorder="1" applyAlignment="1" applyProtection="1">
      <alignment horizontal="left" vertical="center"/>
      <protection locked="0"/>
    </xf>
    <xf numFmtId="0" fontId="0" fillId="30" borderId="9" xfId="0" applyFill="1" applyBorder="1" applyAlignment="1" applyProtection="1">
      <alignment horizontal="left"/>
      <protection locked="0"/>
    </xf>
    <xf numFmtId="0" fontId="0" fillId="30" borderId="0" xfId="0" applyFill="1" applyAlignment="1" applyProtection="1">
      <alignment horizontal="left"/>
      <protection locked="0"/>
    </xf>
    <xf numFmtId="0" fontId="28" fillId="24" borderId="34" xfId="0" applyFont="1" applyFill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3" fillId="28" borderId="41" xfId="0" applyFont="1" applyFill="1" applyBorder="1" applyAlignment="1">
      <alignment horizontal="center" vertical="center" wrapText="1"/>
    </xf>
    <xf numFmtId="49" fontId="33" fillId="28" borderId="26" xfId="0" applyNumberFormat="1" applyFont="1" applyFill="1" applyBorder="1" applyAlignment="1">
      <alignment horizontal="center" vertical="center" wrapText="1"/>
    </xf>
    <xf numFmtId="0" fontId="33" fillId="28" borderId="26" xfId="0" applyFont="1" applyFill="1" applyBorder="1" applyAlignment="1">
      <alignment horizontal="center" vertical="center" wrapText="1"/>
    </xf>
    <xf numFmtId="0" fontId="33" fillId="28" borderId="78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49" fontId="53" fillId="29" borderId="9" xfId="0" applyNumberFormat="1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49" fontId="53" fillId="29" borderId="14" xfId="0" applyNumberFormat="1" applyFont="1" applyFill="1" applyBorder="1" applyAlignment="1">
      <alignment horizontal="center" vertical="center" wrapText="1"/>
    </xf>
    <xf numFmtId="0" fontId="33" fillId="28" borderId="21" xfId="0" applyFont="1" applyFill="1" applyBorder="1" applyAlignment="1">
      <alignment horizontal="center" vertical="center" wrapText="1"/>
    </xf>
    <xf numFmtId="1" fontId="31" fillId="0" borderId="43" xfId="0" applyNumberFormat="1" applyFont="1" applyFill="1" applyBorder="1" applyAlignment="1">
      <alignment horizontal="center" vertical="center"/>
    </xf>
    <xf numFmtId="1" fontId="31" fillId="0" borderId="57" xfId="0" applyNumberFormat="1" applyFont="1" applyFill="1" applyBorder="1" applyAlignment="1">
      <alignment horizontal="center" vertical="center"/>
    </xf>
    <xf numFmtId="1" fontId="31" fillId="0" borderId="52" xfId="0" applyNumberFormat="1" applyFont="1" applyFill="1" applyBorder="1" applyAlignment="1">
      <alignment horizontal="center" vertical="center"/>
    </xf>
    <xf numFmtId="1" fontId="31" fillId="0" borderId="51" xfId="0" applyNumberFormat="1" applyFont="1" applyFill="1" applyBorder="1" applyAlignment="1">
      <alignment horizontal="center" vertical="center"/>
    </xf>
    <xf numFmtId="1" fontId="31" fillId="0" borderId="10" xfId="0" applyNumberFormat="1" applyFont="1" applyBorder="1" applyAlignment="1">
      <alignment horizontal="center" vertical="center"/>
    </xf>
    <xf numFmtId="1" fontId="34" fillId="0" borderId="37" xfId="0" applyNumberFormat="1" applyFont="1" applyBorder="1" applyAlignment="1">
      <alignment horizontal="center" vertical="center"/>
    </xf>
    <xf numFmtId="1" fontId="51" fillId="0" borderId="35" xfId="0" applyNumberFormat="1" applyFont="1" applyFill="1" applyBorder="1" applyAlignment="1">
      <alignment horizontal="center" vertical="center"/>
    </xf>
    <xf numFmtId="0" fontId="25" fillId="26" borderId="9" xfId="0" applyFont="1" applyFill="1" applyBorder="1" applyAlignment="1">
      <alignment horizontal="center"/>
    </xf>
    <xf numFmtId="0" fontId="25" fillId="26" borderId="9" xfId="0" applyFont="1" applyFill="1" applyBorder="1" applyAlignment="1">
      <alignment horizontal="center" vertical="center"/>
    </xf>
    <xf numFmtId="1" fontId="31" fillId="31" borderId="27" xfId="0" applyNumberFormat="1" applyFont="1" applyFill="1" applyBorder="1" applyAlignment="1">
      <alignment horizontal="center" vertical="center"/>
    </xf>
    <xf numFmtId="1" fontId="31" fillId="31" borderId="9" xfId="0" applyNumberFormat="1" applyFont="1" applyFill="1" applyBorder="1" applyAlignment="1">
      <alignment horizontal="center" vertical="center"/>
    </xf>
    <xf numFmtId="1" fontId="51" fillId="31" borderId="9" xfId="0" applyNumberFormat="1" applyFont="1" applyFill="1" applyBorder="1" applyAlignment="1">
      <alignment horizontal="center" vertical="center"/>
    </xf>
    <xf numFmtId="1" fontId="31" fillId="31" borderId="43" xfId="0" applyNumberFormat="1" applyFont="1" applyFill="1" applyBorder="1" applyAlignment="1">
      <alignment horizontal="center" vertical="center"/>
    </xf>
    <xf numFmtId="1" fontId="31" fillId="31" borderId="61" xfId="0" applyNumberFormat="1" applyFont="1" applyFill="1" applyBorder="1" applyAlignment="1">
      <alignment horizontal="center" vertical="center"/>
    </xf>
    <xf numFmtId="1" fontId="31" fillId="31" borderId="69" xfId="0" applyNumberFormat="1" applyFont="1" applyFill="1" applyBorder="1" applyAlignment="1">
      <alignment horizontal="center" vertical="center"/>
    </xf>
    <xf numFmtId="1" fontId="31" fillId="31" borderId="51" xfId="0" applyNumberFormat="1" applyFont="1" applyFill="1" applyBorder="1" applyAlignment="1">
      <alignment horizontal="center" vertical="center"/>
    </xf>
    <xf numFmtId="1" fontId="31" fillId="31" borderId="10" xfId="0" applyNumberFormat="1" applyFont="1" applyFill="1" applyBorder="1" applyAlignment="1">
      <alignment horizontal="center" vertical="center"/>
    </xf>
    <xf numFmtId="1" fontId="31" fillId="0" borderId="69" xfId="0" applyNumberFormat="1" applyFont="1" applyBorder="1" applyAlignment="1">
      <alignment horizontal="center" vertical="center"/>
    </xf>
    <xf numFmtId="0" fontId="57" fillId="0" borderId="43" xfId="0" applyFont="1" applyFill="1" applyBorder="1" applyAlignment="1">
      <alignment horizontal="left" vertical="center"/>
    </xf>
    <xf numFmtId="0" fontId="57" fillId="0" borderId="57" xfId="0" applyFont="1" applyFill="1" applyBorder="1" applyAlignment="1">
      <alignment horizontal="left" vertical="center"/>
    </xf>
    <xf numFmtId="0" fontId="57" fillId="0" borderId="52" xfId="0" applyFont="1" applyFill="1" applyBorder="1" applyAlignment="1">
      <alignment horizontal="left" vertical="center"/>
    </xf>
    <xf numFmtId="0" fontId="57" fillId="26" borderId="51" xfId="0" applyFont="1" applyFill="1" applyBorder="1" applyAlignment="1">
      <alignment horizontal="left" vertical="center"/>
    </xf>
    <xf numFmtId="0" fontId="57" fillId="26" borderId="43" xfId="0" applyFont="1" applyFill="1" applyBorder="1" applyAlignment="1">
      <alignment horizontal="left" vertical="center"/>
    </xf>
    <xf numFmtId="0" fontId="57" fillId="26" borderId="61" xfId="0" applyFont="1" applyFill="1" applyBorder="1" applyAlignment="1">
      <alignment horizontal="left" vertical="center"/>
    </xf>
    <xf numFmtId="0" fontId="33" fillId="26" borderId="21" xfId="0" applyFont="1" applyFill="1" applyBorder="1" applyAlignment="1">
      <alignment horizontal="center" vertical="center" wrapText="1"/>
    </xf>
    <xf numFmtId="1" fontId="33" fillId="26" borderId="61" xfId="0" applyNumberFormat="1" applyFont="1" applyFill="1" applyBorder="1" applyAlignment="1">
      <alignment horizontal="center" vertical="center"/>
    </xf>
    <xf numFmtId="1" fontId="45" fillId="0" borderId="11" xfId="0" applyNumberFormat="1" applyFont="1" applyFill="1" applyBorder="1" applyAlignment="1">
      <alignment horizontal="center" vertical="center"/>
    </xf>
    <xf numFmtId="0" fontId="57" fillId="26" borderId="10" xfId="0" applyFont="1" applyFill="1" applyBorder="1" applyAlignment="1">
      <alignment horizontal="left" vertical="center"/>
    </xf>
    <xf numFmtId="0" fontId="57" fillId="26" borderId="9" xfId="0" applyFont="1" applyFill="1" applyBorder="1" applyAlignment="1">
      <alignment horizontal="left" vertical="center"/>
    </xf>
    <xf numFmtId="0" fontId="57" fillId="26" borderId="69" xfId="0" applyFont="1" applyFill="1" applyBorder="1" applyAlignment="1">
      <alignment horizontal="left" vertical="center"/>
    </xf>
    <xf numFmtId="0" fontId="57" fillId="25" borderId="27" xfId="0" applyFont="1" applyFill="1" applyBorder="1" applyAlignment="1">
      <alignment horizontal="left" vertical="center"/>
    </xf>
    <xf numFmtId="0" fontId="57" fillId="25" borderId="9" xfId="0" applyFont="1" applyFill="1" applyBorder="1" applyAlignment="1">
      <alignment horizontal="left" vertical="center"/>
    </xf>
    <xf numFmtId="0" fontId="57" fillId="25" borderId="11" xfId="0" applyFont="1" applyFill="1" applyBorder="1" applyAlignment="1">
      <alignment horizontal="left" vertical="center"/>
    </xf>
    <xf numFmtId="0" fontId="4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right"/>
      <protection locked="0"/>
    </xf>
    <xf numFmtId="0" fontId="22" fillId="0" borderId="0" xfId="0" applyFont="1" applyFill="1" applyAlignment="1" applyProtection="1">
      <alignment horizontal="right"/>
      <protection locked="0"/>
    </xf>
    <xf numFmtId="0" fontId="41" fillId="0" borderId="0" xfId="0" applyFont="1" applyFill="1" applyAlignment="1" applyProtection="1">
      <alignment horizontal="right" vertical="center" wrapText="1"/>
      <protection locked="0"/>
    </xf>
    <xf numFmtId="0" fontId="42" fillId="0" borderId="0" xfId="0" applyFont="1" applyFill="1" applyBorder="1" applyAlignment="1" applyProtection="1">
      <alignment horizontal="right" vertical="center"/>
      <protection locked="0"/>
    </xf>
    <xf numFmtId="0" fontId="42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1" fontId="45" fillId="0" borderId="57" xfId="0" applyNumberFormat="1" applyFont="1" applyFill="1" applyBorder="1" applyAlignment="1">
      <alignment horizontal="center" vertical="center"/>
    </xf>
    <xf numFmtId="1" fontId="51" fillId="0" borderId="43" xfId="0" applyNumberFormat="1" applyFont="1" applyBorder="1" applyAlignment="1">
      <alignment horizontal="center" vertical="center"/>
    </xf>
    <xf numFmtId="1" fontId="34" fillId="0" borderId="43" xfId="0" applyNumberFormat="1" applyFont="1" applyBorder="1" applyAlignment="1">
      <alignment horizontal="center" vertical="center"/>
    </xf>
    <xf numFmtId="0" fontId="33" fillId="24" borderId="41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33" xfId="0" applyFont="1" applyFill="1" applyBorder="1" applyAlignment="1">
      <alignment horizontal="left" vertical="center"/>
    </xf>
    <xf numFmtId="0" fontId="31" fillId="0" borderId="30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1" fillId="0" borderId="69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6" fillId="0" borderId="70" xfId="0" applyFont="1" applyBorder="1" applyAlignment="1">
      <alignment horizontal="left" vertical="center"/>
    </xf>
    <xf numFmtId="0" fontId="36" fillId="0" borderId="68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0" fontId="22" fillId="31" borderId="0" xfId="0" applyFont="1" applyFill="1" applyBorder="1" applyAlignment="1">
      <alignment horizontal="center" vertical="top"/>
    </xf>
    <xf numFmtId="0" fontId="23" fillId="0" borderId="9" xfId="0" applyFont="1" applyBorder="1" applyAlignment="1">
      <alignment horizontal="left"/>
    </xf>
    <xf numFmtId="1" fontId="45" fillId="0" borderId="43" xfId="0" applyNumberFormat="1" applyFont="1" applyFill="1" applyBorder="1" applyAlignment="1">
      <alignment horizontal="center" vertical="center"/>
    </xf>
    <xf numFmtId="1" fontId="51" fillId="0" borderId="43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39" fillId="32" borderId="11" xfId="0" applyFont="1" applyFill="1" applyBorder="1" applyAlignment="1">
      <alignment horizontal="left" vertical="center"/>
    </xf>
    <xf numFmtId="0" fontId="39" fillId="32" borderId="9" xfId="0" applyFont="1" applyFill="1" applyBorder="1" applyAlignment="1">
      <alignment horizontal="left" vertical="center"/>
    </xf>
    <xf numFmtId="0" fontId="39" fillId="32" borderId="16" xfId="0" applyFont="1" applyFill="1" applyBorder="1" applyAlignment="1">
      <alignment horizontal="left" vertical="center"/>
    </xf>
    <xf numFmtId="0" fontId="39" fillId="32" borderId="17" xfId="0" applyFont="1" applyFill="1" applyBorder="1" applyAlignment="1">
      <alignment horizontal="left" vertical="center"/>
    </xf>
    <xf numFmtId="0" fontId="39" fillId="32" borderId="43" xfId="0" applyFont="1" applyFill="1" applyBorder="1" applyAlignment="1">
      <alignment horizontal="left" vertical="center"/>
    </xf>
    <xf numFmtId="0" fontId="39" fillId="32" borderId="52" xfId="0" applyFont="1" applyFill="1" applyBorder="1" applyAlignment="1">
      <alignment horizontal="left" vertical="center"/>
    </xf>
    <xf numFmtId="0" fontId="30" fillId="25" borderId="28" xfId="0" applyFont="1" applyFill="1" applyBorder="1" applyAlignment="1"/>
    <xf numFmtId="0" fontId="30" fillId="25" borderId="16" xfId="0" applyFont="1" applyFill="1" applyBorder="1" applyAlignment="1"/>
    <xf numFmtId="0" fontId="30" fillId="25" borderId="17" xfId="0" applyFont="1" applyFill="1" applyBorder="1" applyAlignment="1"/>
    <xf numFmtId="0" fontId="30" fillId="28" borderId="29" xfId="0" applyFont="1" applyFill="1" applyBorder="1" applyAlignment="1"/>
    <xf numFmtId="0" fontId="30" fillId="28" borderId="20" xfId="0" applyFont="1" applyFill="1" applyBorder="1" applyAlignment="1"/>
    <xf numFmtId="0" fontId="30" fillId="28" borderId="12" xfId="0" applyFont="1" applyFill="1" applyBorder="1" applyAlignment="1"/>
    <xf numFmtId="0" fontId="30" fillId="28" borderId="35" xfId="0" applyFont="1" applyFill="1" applyBorder="1" applyAlignment="1">
      <alignment horizontal="center"/>
    </xf>
    <xf numFmtId="0" fontId="30" fillId="28" borderId="38" xfId="0" applyFont="1" applyFill="1" applyBorder="1" applyAlignment="1">
      <alignment horizontal="center"/>
    </xf>
    <xf numFmtId="0" fontId="58" fillId="25" borderId="27" xfId="0" applyFont="1" applyFill="1" applyBorder="1" applyAlignment="1">
      <alignment horizontal="center"/>
    </xf>
    <xf numFmtId="0" fontId="58" fillId="25" borderId="9" xfId="0" applyFont="1" applyFill="1" applyBorder="1" applyAlignment="1">
      <alignment horizontal="center"/>
    </xf>
    <xf numFmtId="0" fontId="58" fillId="25" borderId="31" xfId="0" applyFont="1" applyFill="1" applyBorder="1" applyAlignment="1">
      <alignment horizontal="center"/>
    </xf>
    <xf numFmtId="0" fontId="59" fillId="25" borderId="24" xfId="0" applyFont="1" applyFill="1" applyBorder="1" applyAlignment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ote" xfId="35"/>
    <cellStyle name="Output" xfId="36"/>
    <cellStyle name="Standaard_Ranking Form EBT 2007 Stop 2" xfId="37"/>
    <cellStyle name="Standard_GPZH-2001" xfId="38"/>
    <cellStyle name="Title" xfId="39"/>
    <cellStyle name="Warning Text" xfId="40"/>
    <cellStyle name="Обычный" xfId="0" builtinId="0"/>
    <cellStyle name="Обычный 2" xfId="41"/>
    <cellStyle name="Обычный 4" xfId="42"/>
  </cellStyles>
  <dxfs count="10"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608"/>
  <sheetViews>
    <sheetView workbookViewId="0">
      <selection activeCell="P21" sqref="P21"/>
    </sheetView>
  </sheetViews>
  <sheetFormatPr defaultRowHeight="12.75" x14ac:dyDescent="0.2"/>
  <cols>
    <col min="1" max="1" width="5.7109375" style="2" bestFit="1" customWidth="1"/>
    <col min="2" max="2" width="5.7109375" style="2" customWidth="1"/>
    <col min="3" max="5" width="7" style="2" customWidth="1"/>
    <col min="6" max="7" width="9.28515625" style="2" customWidth="1"/>
    <col min="8" max="8" width="8.5703125" style="2" customWidth="1"/>
    <col min="9" max="10" width="9.5703125" style="2" customWidth="1"/>
    <col min="11" max="11" width="6.85546875" style="2" customWidth="1"/>
    <col min="12" max="12" width="7.85546875" style="2" bestFit="1" customWidth="1"/>
    <col min="13" max="15" width="9.28515625" style="2" customWidth="1"/>
    <col min="16" max="16384" width="9.140625" style="2"/>
  </cols>
  <sheetData>
    <row r="1" spans="1:15" ht="24.95" customHeight="1" thickBot="1" x14ac:dyDescent="0.25">
      <c r="A1" s="301" t="s">
        <v>298</v>
      </c>
      <c r="B1" s="302"/>
      <c r="C1" s="302"/>
      <c r="D1" s="302"/>
      <c r="E1" s="302"/>
      <c r="F1" s="302"/>
      <c r="G1" s="302"/>
      <c r="H1" s="302"/>
      <c r="I1" s="302"/>
    </row>
    <row r="2" spans="1:15" ht="13.5" customHeight="1" thickBot="1" x14ac:dyDescent="0.25">
      <c r="A2" s="297"/>
      <c r="B2" s="297"/>
      <c r="C2" s="298"/>
      <c r="D2" s="298"/>
      <c r="E2" s="298"/>
      <c r="F2" s="298"/>
      <c r="G2" s="299"/>
      <c r="H2" s="299"/>
      <c r="I2" s="10"/>
      <c r="J2" s="10"/>
      <c r="K2" s="10"/>
      <c r="M2" s="300"/>
      <c r="N2" s="300"/>
      <c r="O2" s="300"/>
    </row>
    <row r="3" spans="1:15" s="20" customFormat="1" ht="56.25" customHeight="1" thickBot="1" x14ac:dyDescent="0.25">
      <c r="A3" s="157"/>
      <c r="B3" s="158" t="s">
        <v>42</v>
      </c>
      <c r="C3" s="159" t="s">
        <v>31</v>
      </c>
      <c r="D3" s="159" t="s">
        <v>32</v>
      </c>
      <c r="E3" s="159" t="s">
        <v>33</v>
      </c>
      <c r="F3" s="159" t="s">
        <v>75</v>
      </c>
      <c r="G3" s="159" t="s">
        <v>74</v>
      </c>
      <c r="H3" s="159" t="s">
        <v>76</v>
      </c>
      <c r="I3" s="159" t="s">
        <v>43</v>
      </c>
      <c r="J3" s="159" t="s">
        <v>44</v>
      </c>
      <c r="K3" s="160" t="s">
        <v>331</v>
      </c>
      <c r="L3" s="161" t="s">
        <v>45</v>
      </c>
      <c r="M3" s="162" t="s">
        <v>46</v>
      </c>
      <c r="N3" s="163" t="s">
        <v>47</v>
      </c>
      <c r="O3" s="164" t="s">
        <v>73</v>
      </c>
    </row>
    <row r="4" spans="1:15" ht="15.75" customHeight="1" x14ac:dyDescent="0.2">
      <c r="A4" s="445" t="s">
        <v>34</v>
      </c>
      <c r="B4" s="45">
        <v>20</v>
      </c>
      <c r="C4" s="46">
        <v>23</v>
      </c>
      <c r="D4" s="46">
        <v>7</v>
      </c>
      <c r="E4" s="46">
        <f>SUM(C4:D4)</f>
        <v>30</v>
      </c>
      <c r="F4" s="447">
        <v>38</v>
      </c>
      <c r="G4" s="46">
        <v>7</v>
      </c>
      <c r="H4" s="46">
        <f>SUM(F4:G4)</f>
        <v>45</v>
      </c>
      <c r="I4" s="47">
        <f>B4*F4</f>
        <v>760</v>
      </c>
      <c r="J4" s="47">
        <f>B4*G4</f>
        <v>140</v>
      </c>
      <c r="K4" s="439"/>
      <c r="L4" s="442">
        <f>SUM(I4:J4)</f>
        <v>900</v>
      </c>
      <c r="M4" s="246">
        <f>0.35*L4</f>
        <v>315</v>
      </c>
      <c r="N4" s="47">
        <f>L4*0.5</f>
        <v>450</v>
      </c>
      <c r="O4" s="48">
        <f>L4*0.15</f>
        <v>135</v>
      </c>
    </row>
    <row r="5" spans="1:15" ht="15.75" customHeight="1" x14ac:dyDescent="0.2">
      <c r="A5" s="446" t="s">
        <v>35</v>
      </c>
      <c r="B5" s="33">
        <v>20</v>
      </c>
      <c r="C5" s="22">
        <v>21</v>
      </c>
      <c r="D5" s="22">
        <v>6</v>
      </c>
      <c r="E5" s="22">
        <f>SUM(C5:D5)</f>
        <v>27</v>
      </c>
      <c r="F5" s="448">
        <v>39</v>
      </c>
      <c r="G5" s="22">
        <v>6</v>
      </c>
      <c r="H5" s="22">
        <f t="shared" ref="H5:H8" si="0">SUM(F5:G5)</f>
        <v>45</v>
      </c>
      <c r="I5" s="23">
        <f t="shared" ref="I5:I8" si="1">B5*F5</f>
        <v>780</v>
      </c>
      <c r="J5" s="23">
        <f t="shared" ref="J5:J8" si="2">B5*G5</f>
        <v>120</v>
      </c>
      <c r="K5" s="440"/>
      <c r="L5" s="443">
        <f>SUM(I5:J5)</f>
        <v>900</v>
      </c>
      <c r="M5" s="247">
        <f>0.35*L5</f>
        <v>315</v>
      </c>
      <c r="N5" s="23">
        <f>L5*0.5</f>
        <v>450</v>
      </c>
      <c r="O5" s="24">
        <f>L5*0.15</f>
        <v>135</v>
      </c>
    </row>
    <row r="6" spans="1:15" ht="15.75" customHeight="1" x14ac:dyDescent="0.2">
      <c r="A6" s="446" t="s">
        <v>36</v>
      </c>
      <c r="B6" s="33">
        <v>20</v>
      </c>
      <c r="C6" s="22">
        <v>31</v>
      </c>
      <c r="D6" s="22">
        <v>8</v>
      </c>
      <c r="E6" s="22">
        <f t="shared" ref="E6:E8" si="3">SUM(C6:D6)</f>
        <v>39</v>
      </c>
      <c r="F6" s="448">
        <v>51</v>
      </c>
      <c r="G6" s="22">
        <v>9</v>
      </c>
      <c r="H6" s="22">
        <f t="shared" si="0"/>
        <v>60</v>
      </c>
      <c r="I6" s="23">
        <f t="shared" si="1"/>
        <v>1020</v>
      </c>
      <c r="J6" s="23">
        <f t="shared" si="2"/>
        <v>180</v>
      </c>
      <c r="K6" s="440">
        <f>3*4</f>
        <v>12</v>
      </c>
      <c r="L6" s="443">
        <f>SUM(I6:J6)+K6</f>
        <v>1212</v>
      </c>
      <c r="M6" s="247">
        <f>0.35*(L6-4)</f>
        <v>422.79999999999995</v>
      </c>
      <c r="N6" s="23">
        <f>L6*0.5</f>
        <v>606</v>
      </c>
      <c r="O6" s="450">
        <f>L6*0.15+8</f>
        <v>189.79999999999998</v>
      </c>
    </row>
    <row r="7" spans="1:15" ht="15.75" customHeight="1" x14ac:dyDescent="0.2">
      <c r="A7" s="21" t="s">
        <v>37</v>
      </c>
      <c r="B7" s="33">
        <v>20</v>
      </c>
      <c r="C7" s="22"/>
      <c r="D7" s="22"/>
      <c r="E7" s="22">
        <f t="shared" si="3"/>
        <v>0</v>
      </c>
      <c r="F7" s="22"/>
      <c r="G7" s="22"/>
      <c r="H7" s="22">
        <f t="shared" si="0"/>
        <v>0</v>
      </c>
      <c r="I7" s="23">
        <f t="shared" si="1"/>
        <v>0</v>
      </c>
      <c r="J7" s="23">
        <f t="shared" si="2"/>
        <v>0</v>
      </c>
      <c r="K7" s="440"/>
      <c r="L7" s="443">
        <f>SUM(I7:J7)</f>
        <v>0</v>
      </c>
      <c r="M7" s="247">
        <f>0.35*L7</f>
        <v>0</v>
      </c>
      <c r="N7" s="23">
        <f>L7*0.5</f>
        <v>0</v>
      </c>
      <c r="O7" s="24">
        <f>L7*0.15</f>
        <v>0</v>
      </c>
    </row>
    <row r="8" spans="1:15" ht="15.75" customHeight="1" thickBot="1" x14ac:dyDescent="0.25">
      <c r="A8" s="25" t="s">
        <v>38</v>
      </c>
      <c r="B8" s="34">
        <v>20</v>
      </c>
      <c r="C8" s="26"/>
      <c r="D8" s="26"/>
      <c r="E8" s="26">
        <f t="shared" si="3"/>
        <v>0</v>
      </c>
      <c r="F8" s="26"/>
      <c r="G8" s="26"/>
      <c r="H8" s="26">
        <f t="shared" si="0"/>
        <v>0</v>
      </c>
      <c r="I8" s="27">
        <f t="shared" si="1"/>
        <v>0</v>
      </c>
      <c r="J8" s="27">
        <f t="shared" si="2"/>
        <v>0</v>
      </c>
      <c r="K8" s="441"/>
      <c r="L8" s="444">
        <f>SUM(I8:J8)</f>
        <v>0</v>
      </c>
      <c r="M8" s="248">
        <f>0.35*L8</f>
        <v>0</v>
      </c>
      <c r="N8" s="27">
        <f>L8*0.5</f>
        <v>0</v>
      </c>
      <c r="O8" s="28">
        <f>L8*0.15</f>
        <v>0</v>
      </c>
    </row>
    <row r="9" spans="1:15" ht="24" customHeight="1" thickBot="1" x14ac:dyDescent="0.25">
      <c r="A9" s="29" t="s">
        <v>39</v>
      </c>
      <c r="B9" s="35"/>
      <c r="C9" s="30">
        <f t="shared" ref="C9:O9" si="4">SUM(C4:C8)</f>
        <v>75</v>
      </c>
      <c r="D9" s="30">
        <f t="shared" si="4"/>
        <v>21</v>
      </c>
      <c r="E9" s="30">
        <f t="shared" si="4"/>
        <v>96</v>
      </c>
      <c r="F9" s="449">
        <f t="shared" si="4"/>
        <v>128</v>
      </c>
      <c r="G9" s="30">
        <f t="shared" si="4"/>
        <v>22</v>
      </c>
      <c r="H9" s="30">
        <f t="shared" si="4"/>
        <v>150</v>
      </c>
      <c r="I9" s="31">
        <f t="shared" si="4"/>
        <v>2560</v>
      </c>
      <c r="J9" s="31">
        <f t="shared" si="4"/>
        <v>440</v>
      </c>
      <c r="K9" s="37"/>
      <c r="L9" s="68">
        <f t="shared" si="4"/>
        <v>3012</v>
      </c>
      <c r="M9" s="38">
        <f t="shared" si="4"/>
        <v>1052.8</v>
      </c>
      <c r="N9" s="32">
        <f t="shared" si="4"/>
        <v>1506</v>
      </c>
      <c r="O9" s="36">
        <f t="shared" si="4"/>
        <v>459.79999999999995</v>
      </c>
    </row>
    <row r="10" spans="1:15" ht="13.5" customHeight="1" x14ac:dyDescent="0.2">
      <c r="D10" s="12"/>
      <c r="E10" s="12"/>
      <c r="F10" s="12"/>
      <c r="G10" s="12"/>
      <c r="H10" s="12"/>
    </row>
    <row r="11" spans="1:15" ht="13.5" customHeight="1" x14ac:dyDescent="0.2"/>
    <row r="12" spans="1:15" ht="13.5" customHeight="1" x14ac:dyDescent="0.3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ht="13.5" customHeight="1" x14ac:dyDescent="0.3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ht="13.5" customHeight="1" x14ac:dyDescent="0.3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15" ht="13.5" customHeight="1" x14ac:dyDescent="0.35"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 ht="13.5" customHeight="1" x14ac:dyDescent="0.35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</sheetData>
  <mergeCells count="3">
    <mergeCell ref="A2:H2"/>
    <mergeCell ref="M2:O2"/>
    <mergeCell ref="A1:I1"/>
  </mergeCells>
  <phoneticPr fontId="0" type="noConversion"/>
  <pageMargins left="1" right="0.17" top="0.4" bottom="0.49" header="0.39370078740157499" footer="0.17"/>
  <pageSetup paperSize="9" orientation="landscape" horizontalDpi="300" r:id="rId1"/>
  <headerFooter alignWithMargins="0">
    <oddFooter>&amp;L&amp;F&amp;R&amp;14&amp;D /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view="pageBreakPreview" zoomScaleNormal="100" zoomScaleSheetLayoutView="100" workbookViewId="0">
      <selection activeCell="D58" sqref="D58"/>
    </sheetView>
  </sheetViews>
  <sheetFormatPr defaultRowHeight="12.75" outlineLevelCol="1" x14ac:dyDescent="0.2"/>
  <cols>
    <col min="1" max="1" width="6" customWidth="1"/>
    <col min="3" max="3" width="5.2851562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21" hidden="1" customWidth="1" outlineLevel="1"/>
    <col min="13" max="13" width="2.7109375" style="121" hidden="1" customWidth="1" outlineLevel="1"/>
    <col min="14" max="14" width="11.7109375" style="121" hidden="1" customWidth="1" outlineLevel="1"/>
    <col min="15" max="15" width="8.85546875" style="121" hidden="1" customWidth="1" outlineLevel="1"/>
    <col min="16" max="16" width="19.7109375" style="97" hidden="1" customWidth="1" outlineLevel="1"/>
    <col min="17" max="17" width="18.5703125" style="97" hidden="1" customWidth="1" outlineLevel="1"/>
    <col min="18" max="18" width="18.7109375" style="97" hidden="1" customWidth="1" outlineLevel="1"/>
    <col min="19" max="20" width="8.85546875" style="97" hidden="1" customWidth="1" outlineLevel="1"/>
    <col min="21" max="21" width="18.5703125" style="97" hidden="1" customWidth="1" outlineLevel="1"/>
    <col min="22" max="22" width="0" hidden="1" customWidth="1" outlineLevel="1"/>
    <col min="23" max="23" width="9.140625" collapsed="1"/>
  </cols>
  <sheetData>
    <row r="1" spans="1:21" ht="18.75" thickBot="1" x14ac:dyDescent="0.25">
      <c r="A1" s="307" t="s">
        <v>261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1" x14ac:dyDescent="0.2">
      <c r="A2" s="313" t="s">
        <v>262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1" ht="18" x14ac:dyDescent="0.2">
      <c r="A3" s="316" t="s">
        <v>19</v>
      </c>
      <c r="B3" s="316"/>
      <c r="C3" s="316"/>
      <c r="D3" s="316"/>
      <c r="E3" s="316"/>
      <c r="F3" s="316"/>
      <c r="G3" s="316"/>
      <c r="H3" s="152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1" x14ac:dyDescent="0.2">
      <c r="A5" s="4">
        <v>1</v>
      </c>
      <c r="B5" s="8">
        <f t="shared" ref="B5:B10" si="0">SUM(F5:G5)</f>
        <v>245</v>
      </c>
      <c r="C5" s="17"/>
      <c r="D5" s="67" t="s">
        <v>187</v>
      </c>
      <c r="E5" s="4" t="s">
        <v>26</v>
      </c>
      <c r="F5" s="18">
        <v>25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1" x14ac:dyDescent="0.2">
      <c r="A6" s="4">
        <v>2</v>
      </c>
      <c r="B6" s="8">
        <f t="shared" si="0"/>
        <v>219</v>
      </c>
      <c r="C6" s="17"/>
      <c r="D6" s="67" t="s">
        <v>189</v>
      </c>
      <c r="E6" s="4" t="s">
        <v>55</v>
      </c>
      <c r="F6" s="18">
        <v>30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</row>
    <row r="7" spans="1:21" x14ac:dyDescent="0.2">
      <c r="A7" s="4">
        <v>3</v>
      </c>
      <c r="B7" s="8">
        <f t="shared" si="0"/>
        <v>187</v>
      </c>
      <c r="C7" s="17"/>
      <c r="D7" s="67" t="s">
        <v>256</v>
      </c>
      <c r="E7" s="4" t="s">
        <v>55</v>
      </c>
      <c r="F7" s="18">
        <v>22</v>
      </c>
      <c r="G7" s="19">
        <v>165</v>
      </c>
      <c r="H7" s="125"/>
      <c r="I7" t="s">
        <v>185</v>
      </c>
      <c r="J7" t="s">
        <v>189</v>
      </c>
      <c r="K7" s="100">
        <v>2</v>
      </c>
      <c r="L7" s="104">
        <v>25</v>
      </c>
      <c r="M7" s="105"/>
      <c r="N7" s="106">
        <v>2</v>
      </c>
      <c r="O7" s="107">
        <v>189</v>
      </c>
      <c r="P7" s="108" t="s">
        <v>184</v>
      </c>
      <c r="Q7" s="108" t="s">
        <v>189</v>
      </c>
      <c r="R7" s="97" t="s">
        <v>216</v>
      </c>
      <c r="U7" s="122" t="s">
        <v>197</v>
      </c>
    </row>
    <row r="8" spans="1:21" x14ac:dyDescent="0.2">
      <c r="A8" s="4">
        <v>4</v>
      </c>
      <c r="B8" s="8">
        <f t="shared" si="0"/>
        <v>167</v>
      </c>
      <c r="C8" s="17"/>
      <c r="D8" s="67" t="s">
        <v>212</v>
      </c>
      <c r="E8" s="4" t="s">
        <v>1</v>
      </c>
      <c r="F8" s="18">
        <v>20</v>
      </c>
      <c r="G8" s="19">
        <v>147</v>
      </c>
      <c r="H8" s="125"/>
      <c r="I8" t="s">
        <v>186</v>
      </c>
      <c r="J8" t="s">
        <v>196</v>
      </c>
      <c r="K8" s="100">
        <v>3</v>
      </c>
      <c r="L8" s="104">
        <v>22</v>
      </c>
      <c r="M8" s="105"/>
      <c r="N8" s="106">
        <v>3</v>
      </c>
      <c r="O8" s="107">
        <v>165</v>
      </c>
      <c r="P8" s="108" t="s">
        <v>193</v>
      </c>
      <c r="Q8" s="108" t="s">
        <v>196</v>
      </c>
      <c r="R8" s="97" t="s">
        <v>218</v>
      </c>
      <c r="S8" s="111"/>
      <c r="T8" s="111"/>
      <c r="U8" s="122" t="s">
        <v>198</v>
      </c>
    </row>
    <row r="9" spans="1:21" x14ac:dyDescent="0.2">
      <c r="A9" s="4">
        <v>5</v>
      </c>
      <c r="B9" s="8">
        <f t="shared" si="0"/>
        <v>150</v>
      </c>
      <c r="C9" s="17"/>
      <c r="D9" s="67" t="s">
        <v>209</v>
      </c>
      <c r="E9" s="4" t="s">
        <v>26</v>
      </c>
      <c r="F9" s="18">
        <v>18</v>
      </c>
      <c r="G9" s="19">
        <v>132</v>
      </c>
      <c r="H9" s="125"/>
      <c r="I9" t="s">
        <v>188</v>
      </c>
      <c r="J9" t="s">
        <v>208</v>
      </c>
      <c r="K9" s="100">
        <v>4</v>
      </c>
      <c r="L9" s="104">
        <v>20</v>
      </c>
      <c r="M9" s="105"/>
      <c r="N9" s="106">
        <v>4</v>
      </c>
      <c r="O9" s="107">
        <v>147</v>
      </c>
      <c r="P9" s="108" t="s">
        <v>186</v>
      </c>
      <c r="Q9" s="97" t="s">
        <v>208</v>
      </c>
      <c r="R9" s="97" t="s">
        <v>219</v>
      </c>
      <c r="U9" s="122" t="s">
        <v>201</v>
      </c>
    </row>
    <row r="10" spans="1:21" x14ac:dyDescent="0.2">
      <c r="A10" s="4">
        <v>6</v>
      </c>
      <c r="B10" s="8">
        <f t="shared" si="0"/>
        <v>136</v>
      </c>
      <c r="C10" s="17"/>
      <c r="D10" s="67" t="s">
        <v>196</v>
      </c>
      <c r="E10" s="4" t="s">
        <v>26</v>
      </c>
      <c r="F10" s="18">
        <v>16</v>
      </c>
      <c r="G10" s="19">
        <v>120</v>
      </c>
      <c r="H10" s="125"/>
      <c r="I10" t="s">
        <v>190</v>
      </c>
      <c r="J10" t="s">
        <v>209</v>
      </c>
      <c r="K10" s="100">
        <v>5</v>
      </c>
      <c r="L10" s="104">
        <v>18</v>
      </c>
      <c r="M10" s="105"/>
      <c r="N10" s="106">
        <v>5</v>
      </c>
      <c r="O10" s="107">
        <v>132</v>
      </c>
      <c r="P10" s="108" t="s">
        <v>190</v>
      </c>
      <c r="Q10" s="97" t="s">
        <v>209</v>
      </c>
      <c r="U10" s="122" t="s">
        <v>204</v>
      </c>
    </row>
    <row r="11" spans="1:21" ht="18" x14ac:dyDescent="0.2">
      <c r="A11" s="306" t="s">
        <v>18</v>
      </c>
      <c r="B11" s="306"/>
      <c r="C11" s="306"/>
      <c r="D11" s="306"/>
      <c r="E11" s="306"/>
      <c r="F11" s="306"/>
      <c r="G11" s="306"/>
      <c r="H11" s="152"/>
      <c r="I11" t="s">
        <v>191</v>
      </c>
      <c r="J11" t="s">
        <v>212</v>
      </c>
      <c r="K11" s="100">
        <v>6</v>
      </c>
      <c r="L11" s="104">
        <v>16</v>
      </c>
      <c r="M11" s="105"/>
      <c r="N11" s="106">
        <v>6</v>
      </c>
      <c r="O11" s="107">
        <v>120</v>
      </c>
      <c r="P11" s="109" t="s">
        <v>185</v>
      </c>
      <c r="Q11" s="97" t="s">
        <v>212</v>
      </c>
      <c r="U11" s="122" t="s">
        <v>206</v>
      </c>
    </row>
    <row r="12" spans="1:21" ht="25.5" x14ac:dyDescent="0.2">
      <c r="A12" s="3" t="s">
        <v>23</v>
      </c>
      <c r="B12" s="6" t="s">
        <v>56</v>
      </c>
      <c r="C12" s="3" t="s">
        <v>17</v>
      </c>
      <c r="D12" s="3" t="s">
        <v>234</v>
      </c>
      <c r="E12" s="3" t="s">
        <v>4</v>
      </c>
      <c r="F12" s="7" t="s">
        <v>22</v>
      </c>
      <c r="G12" s="7" t="s">
        <v>21</v>
      </c>
      <c r="H12" s="124"/>
      <c r="I12" t="s">
        <v>192</v>
      </c>
      <c r="K12" s="100">
        <v>7</v>
      </c>
      <c r="L12" s="104">
        <v>15</v>
      </c>
      <c r="M12" s="105"/>
      <c r="N12" s="106">
        <v>7</v>
      </c>
      <c r="O12" s="107">
        <v>110</v>
      </c>
      <c r="P12" s="109" t="s">
        <v>192</v>
      </c>
      <c r="R12" s="99"/>
      <c r="U12" s="122" t="s">
        <v>207</v>
      </c>
    </row>
    <row r="13" spans="1:21" x14ac:dyDescent="0.2">
      <c r="A13" s="4">
        <v>1</v>
      </c>
      <c r="B13" s="8">
        <f t="shared" ref="B13:B37" si="1">SUM(F13:G13)</f>
        <v>250</v>
      </c>
      <c r="C13" s="17"/>
      <c r="D13" s="67" t="s">
        <v>191</v>
      </c>
      <c r="E13" s="4" t="s">
        <v>26</v>
      </c>
      <c r="F13" s="18">
        <v>30</v>
      </c>
      <c r="G13" s="19">
        <v>220</v>
      </c>
      <c r="H13" s="126"/>
      <c r="I13" t="s">
        <v>193</v>
      </c>
      <c r="K13" s="100">
        <v>8</v>
      </c>
      <c r="L13" s="104">
        <v>14</v>
      </c>
      <c r="M13" s="105"/>
      <c r="N13" s="106">
        <v>8</v>
      </c>
      <c r="O13" s="107">
        <v>102</v>
      </c>
      <c r="P13" s="108" t="s">
        <v>188</v>
      </c>
      <c r="Q13" s="112"/>
      <c r="R13" s="99"/>
      <c r="S13" s="99"/>
      <c r="T13" s="99"/>
      <c r="U13" s="110" t="s">
        <v>215</v>
      </c>
    </row>
    <row r="14" spans="1:21" x14ac:dyDescent="0.2">
      <c r="A14" s="4">
        <v>2</v>
      </c>
      <c r="B14" s="8">
        <f t="shared" si="1"/>
        <v>214</v>
      </c>
      <c r="C14" s="17"/>
      <c r="D14" s="67" t="s">
        <v>190</v>
      </c>
      <c r="E14" s="4" t="s">
        <v>1</v>
      </c>
      <c r="F14" s="18">
        <v>25</v>
      </c>
      <c r="G14" s="19">
        <v>189</v>
      </c>
      <c r="H14" s="126"/>
      <c r="I14" t="s">
        <v>194</v>
      </c>
      <c r="K14" s="100">
        <v>9</v>
      </c>
      <c r="L14" s="104">
        <v>13</v>
      </c>
      <c r="M14" s="105"/>
      <c r="N14" s="106">
        <v>9</v>
      </c>
      <c r="O14" s="107">
        <v>94</v>
      </c>
      <c r="P14" s="108" t="s">
        <v>195</v>
      </c>
      <c r="Q14" s="99"/>
      <c r="S14" s="99"/>
      <c r="T14" s="99"/>
      <c r="U14" s="99"/>
    </row>
    <row r="15" spans="1:21" x14ac:dyDescent="0.2">
      <c r="A15" s="4">
        <v>3</v>
      </c>
      <c r="B15" s="8">
        <f t="shared" si="1"/>
        <v>185</v>
      </c>
      <c r="C15" s="17"/>
      <c r="D15" s="67" t="s">
        <v>195</v>
      </c>
      <c r="E15" s="4" t="s">
        <v>1</v>
      </c>
      <c r="F15" s="18">
        <v>20</v>
      </c>
      <c r="G15" s="11">
        <v>165</v>
      </c>
      <c r="H15" s="125"/>
      <c r="I15" t="s">
        <v>195</v>
      </c>
      <c r="K15" s="100">
        <v>10</v>
      </c>
      <c r="L15" s="104">
        <v>12</v>
      </c>
      <c r="M15" s="105"/>
      <c r="N15" s="106">
        <v>10</v>
      </c>
      <c r="O15" s="107">
        <v>88</v>
      </c>
      <c r="P15" s="108" t="s">
        <v>194</v>
      </c>
    </row>
    <row r="16" spans="1:21" x14ac:dyDescent="0.2">
      <c r="A16" s="4">
        <v>4</v>
      </c>
      <c r="B16" s="8">
        <f t="shared" si="1"/>
        <v>169</v>
      </c>
      <c r="C16" s="17"/>
      <c r="D16" s="67" t="s">
        <v>199</v>
      </c>
      <c r="E16" s="4" t="s">
        <v>26</v>
      </c>
      <c r="F16" s="18">
        <v>22</v>
      </c>
      <c r="G16" s="11">
        <v>147</v>
      </c>
      <c r="H16" s="125"/>
      <c r="I16" t="s">
        <v>197</v>
      </c>
      <c r="K16" s="100">
        <v>11</v>
      </c>
      <c r="L16" s="104">
        <v>11</v>
      </c>
      <c r="M16" s="105"/>
      <c r="N16" s="106">
        <v>11</v>
      </c>
      <c r="O16" s="107">
        <v>83</v>
      </c>
      <c r="P16" s="108" t="s">
        <v>200</v>
      </c>
    </row>
    <row r="17" spans="1:23" s="97" customFormat="1" x14ac:dyDescent="0.2">
      <c r="A17" s="4">
        <v>5</v>
      </c>
      <c r="B17" s="8">
        <f t="shared" si="1"/>
        <v>150</v>
      </c>
      <c r="C17" s="17"/>
      <c r="D17" s="67" t="s">
        <v>194</v>
      </c>
      <c r="E17" s="4" t="s">
        <v>26</v>
      </c>
      <c r="F17" s="18">
        <v>18</v>
      </c>
      <c r="G17" s="11">
        <v>132</v>
      </c>
      <c r="H17" s="126"/>
      <c r="I17" t="s">
        <v>198</v>
      </c>
      <c r="J17"/>
      <c r="K17" s="100">
        <v>12</v>
      </c>
      <c r="L17" s="104">
        <v>10</v>
      </c>
      <c r="M17" s="105"/>
      <c r="N17" s="106">
        <v>12</v>
      </c>
      <c r="O17" s="107">
        <v>78</v>
      </c>
      <c r="P17" s="108" t="s">
        <v>198</v>
      </c>
      <c r="V17"/>
      <c r="W17"/>
    </row>
    <row r="18" spans="1:23" s="97" customFormat="1" x14ac:dyDescent="0.2">
      <c r="A18" s="4">
        <v>6</v>
      </c>
      <c r="B18" s="8">
        <f t="shared" si="1"/>
        <v>135</v>
      </c>
      <c r="C18" s="17"/>
      <c r="D18" s="67" t="s">
        <v>218</v>
      </c>
      <c r="E18" s="4" t="s">
        <v>1</v>
      </c>
      <c r="F18" s="18">
        <v>15</v>
      </c>
      <c r="G18" s="11">
        <v>120</v>
      </c>
      <c r="H18" s="125"/>
      <c r="I18" t="s">
        <v>199</v>
      </c>
      <c r="J18"/>
      <c r="K18" s="113"/>
      <c r="L18" s="114"/>
      <c r="M18" s="115"/>
      <c r="N18" s="106">
        <v>13</v>
      </c>
      <c r="O18" s="107">
        <v>83</v>
      </c>
      <c r="V18"/>
      <c r="W18"/>
    </row>
    <row r="19" spans="1:23" s="97" customFormat="1" x14ac:dyDescent="0.2">
      <c r="A19" s="4">
        <v>7</v>
      </c>
      <c r="B19" s="8">
        <f t="shared" si="1"/>
        <v>120</v>
      </c>
      <c r="C19" s="17"/>
      <c r="D19" s="67" t="s">
        <v>188</v>
      </c>
      <c r="E19" s="4" t="s">
        <v>55</v>
      </c>
      <c r="F19" s="18">
        <v>10</v>
      </c>
      <c r="G19" s="11">
        <v>110</v>
      </c>
      <c r="H19" s="126"/>
      <c r="I19" t="s">
        <v>200</v>
      </c>
      <c r="J19"/>
      <c r="K19" s="113"/>
      <c r="L19" s="114"/>
      <c r="M19" s="115"/>
      <c r="N19" s="106">
        <v>14</v>
      </c>
      <c r="O19" s="107">
        <v>79</v>
      </c>
      <c r="V19"/>
      <c r="W19"/>
    </row>
    <row r="20" spans="1:23" s="97" customFormat="1" x14ac:dyDescent="0.2">
      <c r="A20" s="4">
        <v>8</v>
      </c>
      <c r="B20" s="8">
        <f t="shared" si="1"/>
        <v>116</v>
      </c>
      <c r="C20" s="17"/>
      <c r="D20" s="67" t="s">
        <v>184</v>
      </c>
      <c r="E20" s="4" t="s">
        <v>26</v>
      </c>
      <c r="F20" s="18">
        <v>14</v>
      </c>
      <c r="G20" s="11">
        <v>102</v>
      </c>
      <c r="H20" s="126"/>
      <c r="I20" t="s">
        <v>201</v>
      </c>
      <c r="J20"/>
      <c r="K20" s="113"/>
      <c r="L20" s="114"/>
      <c r="M20" s="115"/>
      <c r="N20" s="106">
        <v>15</v>
      </c>
      <c r="O20" s="107">
        <v>75</v>
      </c>
      <c r="V20"/>
      <c r="W20"/>
    </row>
    <row r="21" spans="1:23" s="97" customFormat="1" x14ac:dyDescent="0.2">
      <c r="A21" s="4">
        <v>9</v>
      </c>
      <c r="B21" s="8">
        <f t="shared" si="1"/>
        <v>107</v>
      </c>
      <c r="C21" s="17"/>
      <c r="D21" s="67" t="s">
        <v>192</v>
      </c>
      <c r="E21" s="4" t="s">
        <v>55</v>
      </c>
      <c r="F21" s="18">
        <v>13</v>
      </c>
      <c r="G21" s="11">
        <v>94</v>
      </c>
      <c r="H21" s="125"/>
      <c r="I21" t="s">
        <v>202</v>
      </c>
      <c r="J21"/>
      <c r="K21" s="113"/>
      <c r="L21" s="114"/>
      <c r="M21" s="115"/>
      <c r="N21" s="106">
        <v>16</v>
      </c>
      <c r="O21" s="107">
        <v>71</v>
      </c>
      <c r="V21"/>
      <c r="W21"/>
    </row>
    <row r="22" spans="1:23" s="97" customFormat="1" x14ac:dyDescent="0.2">
      <c r="A22" s="4">
        <v>10</v>
      </c>
      <c r="B22" s="8">
        <f t="shared" si="1"/>
        <v>102</v>
      </c>
      <c r="C22" s="17"/>
      <c r="D22" s="67" t="s">
        <v>219</v>
      </c>
      <c r="E22" s="4" t="s">
        <v>1</v>
      </c>
      <c r="F22" s="18">
        <v>16</v>
      </c>
      <c r="G22" s="11">
        <v>86</v>
      </c>
      <c r="H22" s="126"/>
      <c r="I22" t="s">
        <v>203</v>
      </c>
      <c r="J22"/>
      <c r="K22" s="113"/>
      <c r="L22" s="114"/>
      <c r="M22" s="115"/>
      <c r="N22" s="106">
        <v>17</v>
      </c>
      <c r="O22" s="107">
        <v>68</v>
      </c>
      <c r="V22"/>
      <c r="W22"/>
    </row>
    <row r="23" spans="1:23" s="97" customFormat="1" x14ac:dyDescent="0.2">
      <c r="A23" s="4">
        <v>11</v>
      </c>
      <c r="B23" s="8">
        <f t="shared" si="1"/>
        <v>101</v>
      </c>
      <c r="C23" s="17"/>
      <c r="D23" s="67" t="s">
        <v>202</v>
      </c>
      <c r="E23" s="4" t="s">
        <v>55</v>
      </c>
      <c r="F23" s="18">
        <v>12</v>
      </c>
      <c r="G23" s="11">
        <v>89</v>
      </c>
      <c r="H23" s="125"/>
      <c r="I23" t="s">
        <v>204</v>
      </c>
      <c r="J23"/>
      <c r="K23" s="113"/>
      <c r="L23" s="114"/>
      <c r="M23" s="115"/>
      <c r="N23" s="106">
        <v>18</v>
      </c>
      <c r="O23" s="107">
        <v>65</v>
      </c>
      <c r="V23"/>
      <c r="W23"/>
    </row>
    <row r="24" spans="1:23" s="97" customFormat="1" x14ac:dyDescent="0.2">
      <c r="A24" s="4">
        <v>12</v>
      </c>
      <c r="B24" s="8">
        <f t="shared" si="1"/>
        <v>94</v>
      </c>
      <c r="C24" s="17"/>
      <c r="D24" s="67" t="s">
        <v>193</v>
      </c>
      <c r="E24" s="4" t="s">
        <v>26</v>
      </c>
      <c r="F24" s="18">
        <v>11</v>
      </c>
      <c r="G24" s="11">
        <v>83</v>
      </c>
      <c r="H24" s="126"/>
      <c r="I24" t="s">
        <v>206</v>
      </c>
      <c r="J24"/>
      <c r="K24" s="113"/>
      <c r="L24" s="114"/>
      <c r="M24" s="115"/>
      <c r="N24" s="106">
        <v>19</v>
      </c>
      <c r="O24" s="107">
        <v>62</v>
      </c>
      <c r="V24"/>
      <c r="W24"/>
    </row>
    <row r="25" spans="1:23" s="97" customFormat="1" x14ac:dyDescent="0.2">
      <c r="A25" s="4">
        <v>13</v>
      </c>
      <c r="B25" s="8">
        <f t="shared" si="1"/>
        <v>80</v>
      </c>
      <c r="C25" s="17"/>
      <c r="D25" s="67" t="s">
        <v>214</v>
      </c>
      <c r="E25" s="4" t="s">
        <v>55</v>
      </c>
      <c r="F25" s="18"/>
      <c r="G25" s="11">
        <v>80</v>
      </c>
      <c r="H25" s="126"/>
      <c r="I25" t="s">
        <v>207</v>
      </c>
      <c r="J25"/>
      <c r="K25" s="113"/>
      <c r="L25" s="114"/>
      <c r="M25" s="115"/>
      <c r="N25" s="106">
        <v>20</v>
      </c>
      <c r="O25" s="107">
        <v>60</v>
      </c>
      <c r="V25"/>
      <c r="W25"/>
    </row>
    <row r="26" spans="1:23" s="97" customFormat="1" x14ac:dyDescent="0.2">
      <c r="A26" s="4">
        <v>14</v>
      </c>
      <c r="B26" s="8">
        <f t="shared" si="1"/>
        <v>77</v>
      </c>
      <c r="C26" s="17"/>
      <c r="D26" s="67" t="s">
        <v>215</v>
      </c>
      <c r="E26" s="4" t="s">
        <v>55</v>
      </c>
      <c r="F26" s="18"/>
      <c r="G26" s="19">
        <v>77</v>
      </c>
      <c r="H26" s="125"/>
      <c r="I26" t="s">
        <v>210</v>
      </c>
      <c r="J26"/>
      <c r="K26" s="113"/>
      <c r="L26" s="114"/>
      <c r="M26" s="115"/>
      <c r="N26" s="106">
        <v>21</v>
      </c>
      <c r="O26" s="107">
        <v>58</v>
      </c>
      <c r="V26"/>
      <c r="W26"/>
    </row>
    <row r="27" spans="1:23" s="97" customFormat="1" x14ac:dyDescent="0.2">
      <c r="A27" s="4">
        <v>15</v>
      </c>
      <c r="B27" s="8">
        <f t="shared" si="1"/>
        <v>74</v>
      </c>
      <c r="C27" s="17"/>
      <c r="D27" s="67" t="s">
        <v>201</v>
      </c>
      <c r="E27" s="4" t="s">
        <v>55</v>
      </c>
      <c r="F27" s="18"/>
      <c r="G27" s="11">
        <v>74</v>
      </c>
      <c r="H27" s="126"/>
      <c r="I27" t="s">
        <v>211</v>
      </c>
      <c r="J27"/>
      <c r="K27" s="113"/>
      <c r="L27" s="114"/>
      <c r="M27" s="115"/>
      <c r="N27" s="106">
        <v>22</v>
      </c>
      <c r="O27" s="107">
        <v>56</v>
      </c>
      <c r="V27"/>
      <c r="W27"/>
    </row>
    <row r="28" spans="1:23" s="97" customFormat="1" x14ac:dyDescent="0.2">
      <c r="A28" s="4">
        <v>16</v>
      </c>
      <c r="B28" s="8">
        <f t="shared" si="1"/>
        <v>71</v>
      </c>
      <c r="C28" s="17"/>
      <c r="D28" s="67" t="s">
        <v>257</v>
      </c>
      <c r="E28" s="4" t="s">
        <v>26</v>
      </c>
      <c r="F28" s="18"/>
      <c r="G28" s="11">
        <v>71</v>
      </c>
      <c r="H28" s="126"/>
      <c r="I28" t="s">
        <v>213</v>
      </c>
      <c r="J28"/>
      <c r="K28" s="113"/>
      <c r="L28" s="114"/>
      <c r="M28" s="115"/>
      <c r="N28" s="106">
        <v>23</v>
      </c>
      <c r="O28" s="107">
        <v>54</v>
      </c>
      <c r="V28"/>
      <c r="W28"/>
    </row>
    <row r="29" spans="1:23" s="97" customFormat="1" x14ac:dyDescent="0.2">
      <c r="A29" s="4">
        <v>17</v>
      </c>
      <c r="B29" s="8">
        <f t="shared" si="1"/>
        <v>68</v>
      </c>
      <c r="C29" s="17"/>
      <c r="D29" s="67" t="s">
        <v>210</v>
      </c>
      <c r="E29" s="4" t="s">
        <v>55</v>
      </c>
      <c r="F29" s="18"/>
      <c r="G29" s="11">
        <v>68</v>
      </c>
      <c r="H29" s="126"/>
      <c r="I29" t="s">
        <v>217</v>
      </c>
      <c r="J29"/>
      <c r="K29" s="113"/>
      <c r="L29" s="114"/>
      <c r="M29" s="115"/>
      <c r="N29" s="106">
        <v>27</v>
      </c>
      <c r="O29" s="107">
        <v>47</v>
      </c>
      <c r="V29"/>
      <c r="W29"/>
    </row>
    <row r="30" spans="1:23" s="97" customFormat="1" x14ac:dyDescent="0.2">
      <c r="A30" s="4">
        <v>18</v>
      </c>
      <c r="B30" s="8">
        <f t="shared" si="1"/>
        <v>65</v>
      </c>
      <c r="C30" s="17"/>
      <c r="D30" s="67" t="s">
        <v>197</v>
      </c>
      <c r="E30" s="4" t="s">
        <v>55</v>
      </c>
      <c r="F30" s="18"/>
      <c r="G30" s="11">
        <v>65</v>
      </c>
      <c r="H30" s="126"/>
      <c r="I30" t="s">
        <v>218</v>
      </c>
      <c r="J30"/>
      <c r="K30" s="113"/>
      <c r="L30" s="114"/>
      <c r="M30" s="115"/>
      <c r="N30" s="106">
        <v>28</v>
      </c>
      <c r="O30" s="107">
        <v>45</v>
      </c>
      <c r="V30"/>
      <c r="W30"/>
    </row>
    <row r="31" spans="1:23" s="97" customFormat="1" x14ac:dyDescent="0.2">
      <c r="A31" s="4">
        <v>19</v>
      </c>
      <c r="B31" s="8">
        <f t="shared" si="1"/>
        <v>62</v>
      </c>
      <c r="C31" s="17"/>
      <c r="D31" s="67" t="s">
        <v>200</v>
      </c>
      <c r="E31" s="4" t="s">
        <v>55</v>
      </c>
      <c r="F31" s="18"/>
      <c r="G31" s="19">
        <v>62</v>
      </c>
      <c r="H31" s="126"/>
      <c r="I31" t="s">
        <v>219</v>
      </c>
      <c r="J31"/>
      <c r="K31" s="113"/>
      <c r="L31" s="114"/>
      <c r="M31" s="115"/>
      <c r="N31" s="106">
        <v>29</v>
      </c>
      <c r="O31" s="107">
        <v>44</v>
      </c>
      <c r="V31"/>
      <c r="W31"/>
    </row>
    <row r="32" spans="1:23" s="97" customFormat="1" x14ac:dyDescent="0.2">
      <c r="A32" s="4">
        <v>20</v>
      </c>
      <c r="B32" s="8">
        <f t="shared" si="1"/>
        <v>60</v>
      </c>
      <c r="C32" s="17"/>
      <c r="D32" s="67" t="s">
        <v>216</v>
      </c>
      <c r="E32" s="4" t="s">
        <v>1</v>
      </c>
      <c r="F32" s="18"/>
      <c r="G32" s="11">
        <v>60</v>
      </c>
      <c r="H32" s="126"/>
      <c r="I32"/>
      <c r="J32"/>
      <c r="K32" s="113"/>
      <c r="L32" s="114"/>
      <c r="M32" s="115"/>
      <c r="N32" s="106">
        <v>30</v>
      </c>
      <c r="O32" s="107">
        <v>43</v>
      </c>
      <c r="V32"/>
      <c r="W32"/>
    </row>
    <row r="33" spans="1:23" s="97" customFormat="1" x14ac:dyDescent="0.2">
      <c r="A33" s="4">
        <v>21</v>
      </c>
      <c r="B33" s="8">
        <f t="shared" si="1"/>
        <v>58</v>
      </c>
      <c r="C33" s="17"/>
      <c r="D33" s="67" t="s">
        <v>258</v>
      </c>
      <c r="E33" s="4" t="s">
        <v>55</v>
      </c>
      <c r="F33" s="18"/>
      <c r="G33" s="11">
        <v>58</v>
      </c>
      <c r="H33" s="126"/>
      <c r="I33"/>
      <c r="J33"/>
      <c r="K33" s="113"/>
      <c r="L33" s="114"/>
      <c r="M33" s="115"/>
      <c r="N33" s="106">
        <v>31</v>
      </c>
      <c r="O33" s="107">
        <v>42</v>
      </c>
      <c r="V33"/>
      <c r="W33"/>
    </row>
    <row r="34" spans="1:23" s="97" customFormat="1" x14ac:dyDescent="0.2">
      <c r="A34" s="4">
        <v>22</v>
      </c>
      <c r="B34" s="8">
        <f t="shared" si="1"/>
        <v>56</v>
      </c>
      <c r="C34" s="17"/>
      <c r="D34" s="67" t="s">
        <v>211</v>
      </c>
      <c r="E34" s="4" t="s">
        <v>55</v>
      </c>
      <c r="F34" s="18"/>
      <c r="G34" s="11">
        <v>56</v>
      </c>
      <c r="H34" s="126"/>
      <c r="I34"/>
      <c r="J34"/>
      <c r="K34" s="113"/>
      <c r="L34" s="114"/>
      <c r="M34" s="115"/>
      <c r="N34" s="106">
        <v>32</v>
      </c>
      <c r="O34" s="107">
        <v>41</v>
      </c>
      <c r="V34"/>
      <c r="W34"/>
    </row>
    <row r="35" spans="1:23" s="97" customFormat="1" x14ac:dyDescent="0.2">
      <c r="A35" s="4">
        <v>23</v>
      </c>
      <c r="B35" s="8">
        <f t="shared" si="1"/>
        <v>54</v>
      </c>
      <c r="C35" s="17"/>
      <c r="D35" s="67" t="s">
        <v>198</v>
      </c>
      <c r="E35" s="4" t="s">
        <v>1</v>
      </c>
      <c r="F35" s="18"/>
      <c r="G35" s="19">
        <v>54</v>
      </c>
      <c r="H35" s="126"/>
      <c r="I35"/>
      <c r="J35"/>
      <c r="K35" s="113"/>
      <c r="L35" s="114"/>
      <c r="M35" s="115"/>
      <c r="N35" s="106">
        <v>33</v>
      </c>
      <c r="O35" s="107">
        <v>39</v>
      </c>
      <c r="V35"/>
      <c r="W35"/>
    </row>
    <row r="36" spans="1:23" s="97" customFormat="1" x14ac:dyDescent="0.2">
      <c r="A36" s="4">
        <v>24</v>
      </c>
      <c r="B36" s="8">
        <f t="shared" si="1"/>
        <v>52</v>
      </c>
      <c r="C36" s="17"/>
      <c r="D36" s="67" t="s">
        <v>259</v>
      </c>
      <c r="E36" s="4" t="s">
        <v>1</v>
      </c>
      <c r="F36" s="18"/>
      <c r="G36" s="11">
        <v>52</v>
      </c>
      <c r="H36" s="126"/>
      <c r="I36"/>
      <c r="J36"/>
      <c r="K36" s="113"/>
      <c r="L36" s="114"/>
      <c r="M36" s="115"/>
      <c r="N36" s="106">
        <v>34</v>
      </c>
      <c r="O36" s="107">
        <v>38</v>
      </c>
      <c r="V36"/>
      <c r="W36"/>
    </row>
    <row r="37" spans="1:23" s="97" customFormat="1" x14ac:dyDescent="0.2">
      <c r="A37" s="4">
        <v>25</v>
      </c>
      <c r="B37" s="8">
        <f t="shared" si="1"/>
        <v>50</v>
      </c>
      <c r="C37" s="17"/>
      <c r="D37" s="67" t="s">
        <v>260</v>
      </c>
      <c r="E37" s="4" t="s">
        <v>26</v>
      </c>
      <c r="F37" s="18"/>
      <c r="G37" s="19">
        <v>50</v>
      </c>
      <c r="H37" s="126"/>
      <c r="I37"/>
      <c r="J37"/>
      <c r="K37" s="113"/>
      <c r="L37" s="114"/>
      <c r="M37" s="115"/>
      <c r="N37" s="106">
        <v>35</v>
      </c>
      <c r="O37" s="107">
        <v>37</v>
      </c>
      <c r="V37"/>
      <c r="W37"/>
    </row>
    <row r="38" spans="1:23" s="97" customFormat="1" x14ac:dyDescent="0.2">
      <c r="A38"/>
      <c r="B38"/>
      <c r="C38"/>
      <c r="D38"/>
      <c r="E38"/>
      <c r="F38"/>
      <c r="G38"/>
      <c r="H38"/>
      <c r="I38"/>
      <c r="J38"/>
      <c r="K38" s="113"/>
      <c r="L38" s="114"/>
      <c r="M38" s="115"/>
      <c r="N38" s="106">
        <v>37</v>
      </c>
      <c r="O38" s="107">
        <v>36</v>
      </c>
      <c r="V38"/>
      <c r="W38"/>
    </row>
    <row r="39" spans="1:23" s="97" customFormat="1" x14ac:dyDescent="0.2">
      <c r="A39"/>
      <c r="B39"/>
      <c r="C39"/>
      <c r="D39"/>
      <c r="E39"/>
      <c r="F39"/>
      <c r="G39"/>
      <c r="H39"/>
      <c r="I39"/>
      <c r="J39"/>
      <c r="K39" s="113"/>
      <c r="L39" s="114"/>
      <c r="M39" s="115"/>
      <c r="N39" s="106">
        <v>38</v>
      </c>
      <c r="O39" s="107">
        <v>35</v>
      </c>
      <c r="V39"/>
      <c r="W39"/>
    </row>
    <row r="40" spans="1:23" s="97" customFormat="1" x14ac:dyDescent="0.2">
      <c r="A40"/>
      <c r="B40"/>
      <c r="C40"/>
      <c r="D40"/>
      <c r="E40"/>
      <c r="F40"/>
      <c r="G40"/>
      <c r="H40"/>
      <c r="I40"/>
      <c r="J40"/>
      <c r="K40" s="113"/>
      <c r="L40" s="114"/>
      <c r="M40" s="115"/>
      <c r="N40" s="106">
        <v>39</v>
      </c>
      <c r="O40" s="107">
        <v>34</v>
      </c>
      <c r="V40"/>
      <c r="W40"/>
    </row>
    <row r="41" spans="1:23" s="97" customFormat="1" x14ac:dyDescent="0.2">
      <c r="A41"/>
      <c r="B41"/>
      <c r="C41"/>
      <c r="D41"/>
      <c r="E41"/>
      <c r="F41"/>
      <c r="G41"/>
      <c r="H41"/>
      <c r="I41"/>
      <c r="J41"/>
      <c r="K41" s="113"/>
      <c r="L41" s="114"/>
      <c r="M41" s="115"/>
      <c r="N41" s="106">
        <v>40</v>
      </c>
      <c r="O41" s="107">
        <v>33</v>
      </c>
      <c r="V41"/>
      <c r="W41"/>
    </row>
    <row r="42" spans="1:23" s="97" customFormat="1" x14ac:dyDescent="0.2">
      <c r="A42"/>
      <c r="B42"/>
      <c r="C42"/>
      <c r="D42"/>
      <c r="E42"/>
      <c r="F42"/>
      <c r="G42"/>
      <c r="H42"/>
      <c r="I42"/>
      <c r="J42"/>
      <c r="K42" s="113"/>
      <c r="L42" s="114"/>
      <c r="M42" s="115"/>
      <c r="N42" s="106">
        <v>41</v>
      </c>
      <c r="O42" s="107">
        <v>33</v>
      </c>
      <c r="V42"/>
      <c r="W42"/>
    </row>
    <row r="43" spans="1:23" s="97" customFormat="1" x14ac:dyDescent="0.2">
      <c r="A43"/>
      <c r="B43"/>
      <c r="C43"/>
      <c r="D43"/>
      <c r="E43"/>
      <c r="F43"/>
      <c r="G43"/>
      <c r="H43"/>
      <c r="I43"/>
      <c r="J43"/>
      <c r="K43" s="113"/>
      <c r="L43" s="114"/>
      <c r="M43" s="115"/>
      <c r="N43" s="106">
        <v>42</v>
      </c>
      <c r="O43" s="107">
        <v>32</v>
      </c>
      <c r="V43"/>
      <c r="W43"/>
    </row>
    <row r="44" spans="1:23" s="97" customFormat="1" x14ac:dyDescent="0.2">
      <c r="A44"/>
      <c r="B44"/>
      <c r="C44"/>
      <c r="D44"/>
      <c r="E44"/>
      <c r="F44"/>
      <c r="G44"/>
      <c r="H44"/>
      <c r="I44"/>
      <c r="J44"/>
      <c r="K44" s="113"/>
      <c r="L44" s="114"/>
      <c r="M44" s="115"/>
      <c r="N44" s="106">
        <v>43</v>
      </c>
      <c r="O44" s="107">
        <v>31</v>
      </c>
      <c r="V44"/>
      <c r="W44"/>
    </row>
    <row r="45" spans="1:23" s="97" customFormat="1" x14ac:dyDescent="0.2">
      <c r="A45"/>
      <c r="B45"/>
      <c r="C45"/>
      <c r="D45"/>
      <c r="E45"/>
      <c r="F45"/>
      <c r="G45"/>
      <c r="H45"/>
      <c r="I45"/>
      <c r="J45"/>
      <c r="K45" s="113"/>
      <c r="L45" s="114"/>
      <c r="M45" s="115"/>
      <c r="N45" s="106">
        <v>44</v>
      </c>
      <c r="O45" s="107">
        <v>31</v>
      </c>
      <c r="V45"/>
      <c r="W45"/>
    </row>
    <row r="46" spans="1:23" s="97" customFormat="1" ht="13.5" thickBot="1" x14ac:dyDescent="0.25">
      <c r="A46"/>
      <c r="B46"/>
      <c r="C46"/>
      <c r="D46"/>
      <c r="E46"/>
      <c r="F46"/>
      <c r="G46"/>
      <c r="H46"/>
      <c r="I46"/>
      <c r="J46"/>
      <c r="K46" s="116"/>
      <c r="L46" s="117"/>
      <c r="M46" s="118"/>
      <c r="N46" s="119">
        <v>45</v>
      </c>
      <c r="O46" s="120">
        <v>30</v>
      </c>
      <c r="V46"/>
      <c r="W46"/>
    </row>
    <row r="49" spans="11:21" x14ac:dyDescent="0.2">
      <c r="K49"/>
      <c r="L49"/>
      <c r="M49"/>
      <c r="N49"/>
      <c r="O49"/>
      <c r="P49"/>
      <c r="Q49"/>
      <c r="R49"/>
      <c r="S49"/>
      <c r="T49"/>
      <c r="U49"/>
    </row>
    <row r="50" spans="11:21" x14ac:dyDescent="0.2">
      <c r="K50"/>
      <c r="L50"/>
      <c r="M50"/>
      <c r="N50"/>
      <c r="O50"/>
      <c r="P50"/>
      <c r="Q50"/>
      <c r="R50"/>
      <c r="S50"/>
      <c r="T50"/>
      <c r="U50"/>
    </row>
  </sheetData>
  <mergeCells count="11">
    <mergeCell ref="K4:L4"/>
    <mergeCell ref="N4:O4"/>
    <mergeCell ref="A11:G11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view="pageBreakPreview" zoomScaleNormal="100" zoomScaleSheetLayoutView="100" workbookViewId="0">
      <selection activeCell="D58" sqref="D58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21" hidden="1" customWidth="1" outlineLevel="1"/>
    <col min="13" max="13" width="2.7109375" style="121" hidden="1" customWidth="1" outlineLevel="1"/>
    <col min="14" max="14" width="11.7109375" style="121" hidden="1" customWidth="1" outlineLevel="1"/>
    <col min="15" max="15" width="8.85546875" style="121" hidden="1" customWidth="1" outlineLevel="1"/>
    <col min="16" max="16" width="19.7109375" style="97" hidden="1" customWidth="1" outlineLevel="1"/>
    <col min="17" max="17" width="18.5703125" style="97" hidden="1" customWidth="1" outlineLevel="1"/>
    <col min="18" max="18" width="18.7109375" style="97" hidden="1" customWidth="1" outlineLevel="1"/>
    <col min="19" max="20" width="8.85546875" style="97" hidden="1" customWidth="1" outlineLevel="1"/>
    <col min="21" max="21" width="18.5703125" style="97" hidden="1" customWidth="1" outlineLevel="1"/>
    <col min="22" max="22" width="9.140625" hidden="1" customWidth="1" outlineLevel="1"/>
    <col min="23" max="23" width="9.140625" collapsed="1"/>
  </cols>
  <sheetData>
    <row r="1" spans="1:22" ht="18.75" thickBot="1" x14ac:dyDescent="0.25">
      <c r="A1" s="307" t="s">
        <v>183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2" x14ac:dyDescent="0.2">
      <c r="A2" s="313" t="s">
        <v>79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2" ht="18" x14ac:dyDescent="0.2">
      <c r="A3" s="316" t="s">
        <v>19</v>
      </c>
      <c r="B3" s="316"/>
      <c r="C3" s="316"/>
      <c r="D3" s="316"/>
      <c r="E3" s="316"/>
      <c r="F3" s="316"/>
      <c r="G3" s="316"/>
      <c r="H3" s="69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2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2" x14ac:dyDescent="0.2">
      <c r="A5" s="4">
        <v>1</v>
      </c>
      <c r="B5" s="8">
        <f t="shared" ref="B5:B10" si="0">SUM(F5:G5)</f>
        <v>250</v>
      </c>
      <c r="C5" s="17"/>
      <c r="D5" s="67" t="s">
        <v>187</v>
      </c>
      <c r="E5" s="4" t="s">
        <v>26</v>
      </c>
      <c r="F5" s="18">
        <v>30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2" x14ac:dyDescent="0.2">
      <c r="A6" s="4">
        <v>2</v>
      </c>
      <c r="B6" s="8">
        <f t="shared" si="0"/>
        <v>214</v>
      </c>
      <c r="C6" s="17"/>
      <c r="D6" s="67" t="s">
        <v>189</v>
      </c>
      <c r="E6" s="4" t="s">
        <v>55</v>
      </c>
      <c r="F6" s="18">
        <v>25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  <c r="V6" s="141">
        <f>O6+L6</f>
        <v>250</v>
      </c>
    </row>
    <row r="7" spans="1:22" x14ac:dyDescent="0.2">
      <c r="A7" s="4">
        <v>3</v>
      </c>
      <c r="B7" s="8">
        <f t="shared" si="0"/>
        <v>187</v>
      </c>
      <c r="C7" s="17"/>
      <c r="D7" s="67" t="s">
        <v>196</v>
      </c>
      <c r="E7" s="4" t="s">
        <v>26</v>
      </c>
      <c r="F7" s="18">
        <v>22</v>
      </c>
      <c r="G7" s="19">
        <v>165</v>
      </c>
      <c r="H7" s="125"/>
      <c r="I7" t="s">
        <v>185</v>
      </c>
      <c r="J7" t="s">
        <v>189</v>
      </c>
      <c r="K7" s="100">
        <v>2</v>
      </c>
      <c r="L7" s="104">
        <v>25</v>
      </c>
      <c r="M7" s="105"/>
      <c r="N7" s="106">
        <v>2</v>
      </c>
      <c r="O7" s="107">
        <v>189</v>
      </c>
      <c r="P7" s="108" t="s">
        <v>184</v>
      </c>
      <c r="Q7" s="108" t="s">
        <v>189</v>
      </c>
      <c r="R7" s="97" t="s">
        <v>216</v>
      </c>
      <c r="U7" s="122" t="s">
        <v>197</v>
      </c>
      <c r="V7" s="141">
        <f t="shared" ref="V7:V13" si="1">O7+L7</f>
        <v>214</v>
      </c>
    </row>
    <row r="8" spans="1:22" x14ac:dyDescent="0.2">
      <c r="A8" s="4">
        <v>4</v>
      </c>
      <c r="B8" s="8">
        <f t="shared" si="0"/>
        <v>167</v>
      </c>
      <c r="C8" s="17"/>
      <c r="D8" s="67" t="s">
        <v>208</v>
      </c>
      <c r="E8" s="4" t="s">
        <v>55</v>
      </c>
      <c r="F8" s="18">
        <v>20</v>
      </c>
      <c r="G8" s="19">
        <v>147</v>
      </c>
      <c r="H8" s="125"/>
      <c r="I8" t="s">
        <v>186</v>
      </c>
      <c r="J8" t="s">
        <v>196</v>
      </c>
      <c r="K8" s="100">
        <v>3</v>
      </c>
      <c r="L8" s="104">
        <v>22</v>
      </c>
      <c r="M8" s="105"/>
      <c r="N8" s="106">
        <v>3</v>
      </c>
      <c r="O8" s="107">
        <v>165</v>
      </c>
      <c r="P8" s="108" t="s">
        <v>193</v>
      </c>
      <c r="Q8" s="108" t="s">
        <v>196</v>
      </c>
      <c r="R8" s="97" t="s">
        <v>218</v>
      </c>
      <c r="S8" s="111"/>
      <c r="T8" s="111"/>
      <c r="U8" s="122" t="s">
        <v>198</v>
      </c>
      <c r="V8" s="141">
        <f t="shared" si="1"/>
        <v>187</v>
      </c>
    </row>
    <row r="9" spans="1:22" x14ac:dyDescent="0.2">
      <c r="A9" s="4">
        <v>5</v>
      </c>
      <c r="B9" s="8">
        <f t="shared" si="0"/>
        <v>150</v>
      </c>
      <c r="C9" s="17"/>
      <c r="D9" s="67" t="s">
        <v>209</v>
      </c>
      <c r="E9" s="4" t="s">
        <v>26</v>
      </c>
      <c r="F9" s="18">
        <v>18</v>
      </c>
      <c r="G9" s="19">
        <v>132</v>
      </c>
      <c r="H9" s="125"/>
      <c r="I9" t="s">
        <v>188</v>
      </c>
      <c r="J9" t="s">
        <v>208</v>
      </c>
      <c r="K9" s="100">
        <v>4</v>
      </c>
      <c r="L9" s="104">
        <v>20</v>
      </c>
      <c r="M9" s="105"/>
      <c r="N9" s="106">
        <v>4</v>
      </c>
      <c r="O9" s="107">
        <v>147</v>
      </c>
      <c r="P9" s="108" t="s">
        <v>186</v>
      </c>
      <c r="Q9" s="97" t="s">
        <v>208</v>
      </c>
      <c r="R9" s="97" t="s">
        <v>219</v>
      </c>
      <c r="U9" s="122" t="s">
        <v>201</v>
      </c>
      <c r="V9" s="141">
        <f t="shared" si="1"/>
        <v>167</v>
      </c>
    </row>
    <row r="10" spans="1:22" x14ac:dyDescent="0.2">
      <c r="A10" s="4">
        <v>6</v>
      </c>
      <c r="B10" s="8">
        <f t="shared" si="0"/>
        <v>136</v>
      </c>
      <c r="C10" s="17"/>
      <c r="D10" s="67" t="s">
        <v>212</v>
      </c>
      <c r="E10" s="4" t="s">
        <v>1</v>
      </c>
      <c r="F10" s="18">
        <v>16</v>
      </c>
      <c r="G10" s="19">
        <v>120</v>
      </c>
      <c r="H10" s="125"/>
      <c r="I10" t="s">
        <v>190</v>
      </c>
      <c r="J10" t="s">
        <v>209</v>
      </c>
      <c r="K10" s="100">
        <v>5</v>
      </c>
      <c r="L10" s="104">
        <v>18</v>
      </c>
      <c r="M10" s="105"/>
      <c r="N10" s="106">
        <v>5</v>
      </c>
      <c r="O10" s="107">
        <v>132</v>
      </c>
      <c r="P10" s="108" t="s">
        <v>190</v>
      </c>
      <c r="Q10" s="97" t="s">
        <v>209</v>
      </c>
      <c r="U10" s="122" t="s">
        <v>204</v>
      </c>
      <c r="V10" s="141">
        <f t="shared" si="1"/>
        <v>150</v>
      </c>
    </row>
    <row r="11" spans="1:22" ht="18" x14ac:dyDescent="0.2">
      <c r="A11" s="306" t="s">
        <v>18</v>
      </c>
      <c r="B11" s="306"/>
      <c r="C11" s="306"/>
      <c r="D11" s="306"/>
      <c r="E11" s="306"/>
      <c r="F11" s="306"/>
      <c r="G11" s="306"/>
      <c r="H11" s="69"/>
      <c r="I11" t="s">
        <v>191</v>
      </c>
      <c r="J11" t="s">
        <v>212</v>
      </c>
      <c r="K11" s="100">
        <v>6</v>
      </c>
      <c r="L11" s="104">
        <v>16</v>
      </c>
      <c r="M11" s="105"/>
      <c r="N11" s="106">
        <v>6</v>
      </c>
      <c r="O11" s="107">
        <v>120</v>
      </c>
      <c r="P11" s="109" t="s">
        <v>185</v>
      </c>
      <c r="Q11" s="97" t="s">
        <v>212</v>
      </c>
      <c r="U11" s="122" t="s">
        <v>206</v>
      </c>
      <c r="V11" s="141">
        <f t="shared" si="1"/>
        <v>136</v>
      </c>
    </row>
    <row r="12" spans="1:22" ht="25.5" x14ac:dyDescent="0.2">
      <c r="A12" s="3" t="s">
        <v>23</v>
      </c>
      <c r="B12" s="6" t="s">
        <v>56</v>
      </c>
      <c r="C12" s="3" t="s">
        <v>17</v>
      </c>
      <c r="D12" s="3" t="s">
        <v>20</v>
      </c>
      <c r="E12" s="3" t="s">
        <v>4</v>
      </c>
      <c r="F12" s="7" t="s">
        <v>22</v>
      </c>
      <c r="G12" s="7" t="s">
        <v>21</v>
      </c>
      <c r="H12" s="124"/>
      <c r="I12" t="s">
        <v>192</v>
      </c>
      <c r="K12" s="100">
        <v>7</v>
      </c>
      <c r="L12" s="104">
        <v>15</v>
      </c>
      <c r="M12" s="105"/>
      <c r="N12" s="106">
        <v>7</v>
      </c>
      <c r="O12" s="107">
        <v>110</v>
      </c>
      <c r="P12" s="109" t="s">
        <v>192</v>
      </c>
      <c r="R12" s="99"/>
      <c r="U12" s="122" t="s">
        <v>207</v>
      </c>
      <c r="V12" s="141">
        <f t="shared" si="1"/>
        <v>125</v>
      </c>
    </row>
    <row r="13" spans="1:22" x14ac:dyDescent="0.2">
      <c r="A13" s="4">
        <v>1</v>
      </c>
      <c r="B13" s="8">
        <f t="shared" ref="B13:B41" si="2">SUM(F13:G13)</f>
        <v>245</v>
      </c>
      <c r="C13" s="17"/>
      <c r="D13" s="67" t="s">
        <v>184</v>
      </c>
      <c r="E13" s="4" t="s">
        <v>26</v>
      </c>
      <c r="F13" s="18">
        <v>25</v>
      </c>
      <c r="G13" s="11">
        <v>220</v>
      </c>
      <c r="H13" s="126"/>
      <c r="I13" t="s">
        <v>193</v>
      </c>
      <c r="K13" s="100">
        <v>8</v>
      </c>
      <c r="L13" s="104">
        <v>14</v>
      </c>
      <c r="M13" s="105"/>
      <c r="N13" s="106">
        <v>8</v>
      </c>
      <c r="O13" s="107">
        <v>102</v>
      </c>
      <c r="P13" s="108" t="s">
        <v>188</v>
      </c>
      <c r="Q13" s="112"/>
      <c r="R13" s="99"/>
      <c r="S13" s="99"/>
      <c r="T13" s="99"/>
      <c r="U13" s="110" t="s">
        <v>215</v>
      </c>
      <c r="V13" s="141">
        <f t="shared" si="1"/>
        <v>116</v>
      </c>
    </row>
    <row r="14" spans="1:22" x14ac:dyDescent="0.2">
      <c r="A14" s="4">
        <v>2</v>
      </c>
      <c r="B14" s="8">
        <f t="shared" si="2"/>
        <v>205</v>
      </c>
      <c r="C14" s="17"/>
      <c r="D14" s="67" t="s">
        <v>185</v>
      </c>
      <c r="E14" s="4" t="s">
        <v>26</v>
      </c>
      <c r="F14" s="18">
        <v>16</v>
      </c>
      <c r="G14" s="11">
        <v>189</v>
      </c>
      <c r="H14" s="126"/>
      <c r="I14" t="s">
        <v>194</v>
      </c>
      <c r="K14" s="100">
        <v>9</v>
      </c>
      <c r="L14" s="104">
        <v>13</v>
      </c>
      <c r="M14" s="105"/>
      <c r="N14" s="106">
        <v>9</v>
      </c>
      <c r="O14" s="107">
        <v>94</v>
      </c>
      <c r="P14" s="108" t="s">
        <v>195</v>
      </c>
      <c r="Q14" s="99"/>
      <c r="S14" s="99"/>
      <c r="T14" s="99"/>
      <c r="U14" s="99"/>
    </row>
    <row r="15" spans="1:22" x14ac:dyDescent="0.2">
      <c r="A15" s="4">
        <v>3</v>
      </c>
      <c r="B15" s="8">
        <f t="shared" si="2"/>
        <v>185</v>
      </c>
      <c r="C15" s="17"/>
      <c r="D15" s="67" t="s">
        <v>186</v>
      </c>
      <c r="E15" s="4" t="s">
        <v>26</v>
      </c>
      <c r="F15" s="18">
        <v>20</v>
      </c>
      <c r="G15" s="19">
        <v>165</v>
      </c>
      <c r="H15" s="125"/>
      <c r="I15" t="s">
        <v>195</v>
      </c>
      <c r="K15" s="100">
        <v>10</v>
      </c>
      <c r="L15" s="104">
        <v>12</v>
      </c>
      <c r="M15" s="105"/>
      <c r="N15" s="106">
        <v>10</v>
      </c>
      <c r="O15" s="107">
        <v>88</v>
      </c>
      <c r="P15" s="108" t="s">
        <v>194</v>
      </c>
    </row>
    <row r="16" spans="1:22" x14ac:dyDescent="0.2">
      <c r="A16" s="4">
        <v>4</v>
      </c>
      <c r="B16" s="8">
        <f t="shared" si="2"/>
        <v>161</v>
      </c>
      <c r="C16" s="17"/>
      <c r="D16" s="67" t="s">
        <v>188</v>
      </c>
      <c r="E16" s="4" t="s">
        <v>55</v>
      </c>
      <c r="F16" s="18">
        <v>14</v>
      </c>
      <c r="G16" s="19">
        <v>147</v>
      </c>
      <c r="H16" s="125"/>
      <c r="I16" t="s">
        <v>197</v>
      </c>
      <c r="K16" s="100">
        <v>11</v>
      </c>
      <c r="L16" s="104">
        <v>11</v>
      </c>
      <c r="M16" s="105"/>
      <c r="N16" s="106">
        <v>11</v>
      </c>
      <c r="O16" s="107">
        <v>83</v>
      </c>
      <c r="P16" s="108" t="s">
        <v>200</v>
      </c>
    </row>
    <row r="17" spans="1:16" x14ac:dyDescent="0.2">
      <c r="A17" s="4">
        <v>5</v>
      </c>
      <c r="B17" s="8">
        <f t="shared" si="2"/>
        <v>150</v>
      </c>
      <c r="C17" s="17"/>
      <c r="D17" s="67" t="s">
        <v>190</v>
      </c>
      <c r="E17" s="4" t="s">
        <v>1</v>
      </c>
      <c r="F17" s="18">
        <v>18</v>
      </c>
      <c r="G17" s="11">
        <v>132</v>
      </c>
      <c r="H17" s="126"/>
      <c r="I17" t="s">
        <v>198</v>
      </c>
      <c r="K17" s="100">
        <v>12</v>
      </c>
      <c r="L17" s="104">
        <v>10</v>
      </c>
      <c r="M17" s="105"/>
      <c r="N17" s="106">
        <v>12</v>
      </c>
      <c r="O17" s="107">
        <v>78</v>
      </c>
      <c r="P17" s="108" t="s">
        <v>198</v>
      </c>
    </row>
    <row r="18" spans="1:16" x14ac:dyDescent="0.2">
      <c r="A18" s="4">
        <v>6</v>
      </c>
      <c r="B18" s="8">
        <f t="shared" si="2"/>
        <v>150</v>
      </c>
      <c r="C18" s="17"/>
      <c r="D18" s="67" t="s">
        <v>191</v>
      </c>
      <c r="E18" s="4" t="s">
        <v>26</v>
      </c>
      <c r="F18" s="18">
        <v>30</v>
      </c>
      <c r="G18" s="19">
        <v>120</v>
      </c>
      <c r="H18" s="125"/>
      <c r="I18" t="s">
        <v>199</v>
      </c>
      <c r="K18" s="113"/>
      <c r="L18" s="114"/>
      <c r="M18" s="115"/>
      <c r="N18" s="106">
        <v>13</v>
      </c>
      <c r="O18" s="107">
        <v>83</v>
      </c>
    </row>
    <row r="19" spans="1:16" x14ac:dyDescent="0.2">
      <c r="A19" s="4">
        <v>7</v>
      </c>
      <c r="B19" s="8">
        <f t="shared" si="2"/>
        <v>125</v>
      </c>
      <c r="C19" s="17"/>
      <c r="D19" s="67" t="s">
        <v>192</v>
      </c>
      <c r="E19" s="4" t="s">
        <v>55</v>
      </c>
      <c r="F19" s="18">
        <v>15</v>
      </c>
      <c r="G19" s="11">
        <v>110</v>
      </c>
      <c r="H19" s="126"/>
      <c r="I19" t="s">
        <v>200</v>
      </c>
      <c r="K19" s="113"/>
      <c r="L19" s="114"/>
      <c r="M19" s="115"/>
      <c r="N19" s="106">
        <v>14</v>
      </c>
      <c r="O19" s="107">
        <v>79</v>
      </c>
    </row>
    <row r="20" spans="1:16" x14ac:dyDescent="0.2">
      <c r="A20" s="4">
        <v>8</v>
      </c>
      <c r="B20" s="8">
        <f t="shared" si="2"/>
        <v>124</v>
      </c>
      <c r="C20" s="17"/>
      <c r="D20" s="67" t="s">
        <v>193</v>
      </c>
      <c r="E20" s="4" t="s">
        <v>26</v>
      </c>
      <c r="F20" s="18">
        <v>22</v>
      </c>
      <c r="G20" s="11">
        <v>102</v>
      </c>
      <c r="H20" s="126"/>
      <c r="I20" t="s">
        <v>201</v>
      </c>
      <c r="K20" s="113"/>
      <c r="L20" s="114"/>
      <c r="M20" s="115"/>
      <c r="N20" s="106">
        <v>15</v>
      </c>
      <c r="O20" s="107">
        <v>75</v>
      </c>
    </row>
    <row r="21" spans="1:16" x14ac:dyDescent="0.2">
      <c r="A21" s="4">
        <v>9</v>
      </c>
      <c r="B21" s="8">
        <f t="shared" si="2"/>
        <v>106</v>
      </c>
      <c r="C21" s="17"/>
      <c r="D21" s="67" t="s">
        <v>194</v>
      </c>
      <c r="E21" s="4" t="s">
        <v>26</v>
      </c>
      <c r="F21" s="18">
        <v>12</v>
      </c>
      <c r="G21" s="19">
        <v>94</v>
      </c>
      <c r="H21" s="125"/>
      <c r="I21" t="s">
        <v>202</v>
      </c>
      <c r="K21" s="113"/>
      <c r="L21" s="114"/>
      <c r="M21" s="115"/>
      <c r="N21" s="106">
        <v>16</v>
      </c>
      <c r="O21" s="107">
        <v>71</v>
      </c>
    </row>
    <row r="22" spans="1:16" x14ac:dyDescent="0.2">
      <c r="A22" s="4">
        <v>10</v>
      </c>
      <c r="B22" s="8">
        <f t="shared" si="2"/>
        <v>101</v>
      </c>
      <c r="C22" s="17"/>
      <c r="D22" s="67" t="s">
        <v>195</v>
      </c>
      <c r="E22" s="4" t="s">
        <v>1</v>
      </c>
      <c r="F22" s="18">
        <v>13</v>
      </c>
      <c r="G22" s="11">
        <v>88</v>
      </c>
      <c r="H22" s="126"/>
      <c r="I22" t="s">
        <v>203</v>
      </c>
      <c r="K22" s="113"/>
      <c r="L22" s="114"/>
      <c r="M22" s="115"/>
      <c r="N22" s="106">
        <v>17</v>
      </c>
      <c r="O22" s="107">
        <v>68</v>
      </c>
    </row>
    <row r="23" spans="1:16" x14ac:dyDescent="0.2">
      <c r="A23" s="4">
        <v>11</v>
      </c>
      <c r="B23" s="8">
        <f t="shared" si="2"/>
        <v>83</v>
      </c>
      <c r="C23" s="17"/>
      <c r="D23" s="67" t="s">
        <v>197</v>
      </c>
      <c r="E23" s="4" t="s">
        <v>55</v>
      </c>
      <c r="F23" s="18"/>
      <c r="G23" s="19">
        <v>83</v>
      </c>
      <c r="H23" s="125"/>
      <c r="I23" t="s">
        <v>204</v>
      </c>
      <c r="K23" s="113"/>
      <c r="L23" s="114"/>
      <c r="M23" s="115"/>
      <c r="N23" s="106">
        <v>18</v>
      </c>
      <c r="O23" s="107">
        <v>65</v>
      </c>
    </row>
    <row r="24" spans="1:16" x14ac:dyDescent="0.2">
      <c r="A24" s="4">
        <v>12</v>
      </c>
      <c r="B24" s="8">
        <f t="shared" si="2"/>
        <v>88</v>
      </c>
      <c r="C24" s="17"/>
      <c r="D24" s="67" t="s">
        <v>198</v>
      </c>
      <c r="E24" s="4" t="s">
        <v>1</v>
      </c>
      <c r="F24" s="18">
        <v>10</v>
      </c>
      <c r="G24" s="11">
        <v>78</v>
      </c>
      <c r="H24" s="126"/>
      <c r="I24" t="s">
        <v>206</v>
      </c>
      <c r="K24" s="113"/>
      <c r="L24" s="114"/>
      <c r="M24" s="115"/>
      <c r="N24" s="106">
        <v>19</v>
      </c>
      <c r="O24" s="107">
        <v>62</v>
      </c>
    </row>
    <row r="25" spans="1:16" x14ac:dyDescent="0.2">
      <c r="A25" s="4">
        <v>13</v>
      </c>
      <c r="B25" s="8">
        <f t="shared" si="2"/>
        <v>83</v>
      </c>
      <c r="C25" s="17"/>
      <c r="D25" s="67" t="s">
        <v>199</v>
      </c>
      <c r="E25" s="4" t="s">
        <v>26</v>
      </c>
      <c r="F25" s="18"/>
      <c r="G25" s="11">
        <v>83</v>
      </c>
      <c r="H25" s="126"/>
      <c r="I25" t="s">
        <v>207</v>
      </c>
      <c r="K25" s="113"/>
      <c r="L25" s="114"/>
      <c r="M25" s="115"/>
      <c r="N25" s="106">
        <v>20</v>
      </c>
      <c r="O25" s="107">
        <v>60</v>
      </c>
    </row>
    <row r="26" spans="1:16" x14ac:dyDescent="0.2">
      <c r="A26" s="4">
        <v>14</v>
      </c>
      <c r="B26" s="8">
        <f t="shared" si="2"/>
        <v>90</v>
      </c>
      <c r="C26" s="17"/>
      <c r="D26" s="67" t="s">
        <v>200</v>
      </c>
      <c r="E26" s="4" t="s">
        <v>55</v>
      </c>
      <c r="F26" s="18">
        <v>11</v>
      </c>
      <c r="G26" s="19">
        <v>79</v>
      </c>
      <c r="H26" s="125"/>
      <c r="I26" t="s">
        <v>210</v>
      </c>
      <c r="K26" s="113"/>
      <c r="L26" s="114"/>
      <c r="M26" s="115"/>
      <c r="N26" s="106">
        <v>21</v>
      </c>
      <c r="O26" s="107">
        <v>58</v>
      </c>
    </row>
    <row r="27" spans="1:16" x14ac:dyDescent="0.2">
      <c r="A27" s="4">
        <v>15</v>
      </c>
      <c r="B27" s="8">
        <f t="shared" si="2"/>
        <v>75</v>
      </c>
      <c r="C27" s="17"/>
      <c r="D27" s="67" t="s">
        <v>201</v>
      </c>
      <c r="E27" s="4" t="s">
        <v>55</v>
      </c>
      <c r="F27" s="18"/>
      <c r="G27" s="11">
        <v>75</v>
      </c>
      <c r="H27" s="126"/>
      <c r="I27" t="s">
        <v>211</v>
      </c>
      <c r="K27" s="113"/>
      <c r="L27" s="114"/>
      <c r="M27" s="115"/>
      <c r="N27" s="106">
        <v>22</v>
      </c>
      <c r="O27" s="107">
        <v>56</v>
      </c>
    </row>
    <row r="28" spans="1:16" x14ac:dyDescent="0.2">
      <c r="A28" s="4">
        <v>16</v>
      </c>
      <c r="B28" s="8">
        <f t="shared" si="2"/>
        <v>71</v>
      </c>
      <c r="C28" s="17"/>
      <c r="D28" s="67" t="s">
        <v>202</v>
      </c>
      <c r="E28" s="4" t="s">
        <v>55</v>
      </c>
      <c r="F28" s="18"/>
      <c r="G28" s="11">
        <v>71</v>
      </c>
      <c r="H28" s="126"/>
      <c r="I28" t="s">
        <v>213</v>
      </c>
      <c r="K28" s="113"/>
      <c r="L28" s="114"/>
      <c r="M28" s="115"/>
      <c r="N28" s="106">
        <v>23</v>
      </c>
      <c r="O28" s="107">
        <v>54</v>
      </c>
    </row>
    <row r="29" spans="1:16" x14ac:dyDescent="0.2">
      <c r="A29" s="4">
        <v>17</v>
      </c>
      <c r="B29" s="8">
        <f t="shared" si="2"/>
        <v>68</v>
      </c>
      <c r="C29" s="17"/>
      <c r="D29" s="67" t="s">
        <v>203</v>
      </c>
      <c r="E29" s="4" t="s">
        <v>26</v>
      </c>
      <c r="F29" s="18"/>
      <c r="G29" s="11">
        <v>68</v>
      </c>
      <c r="H29" s="126"/>
      <c r="I29" t="s">
        <v>214</v>
      </c>
      <c r="K29" s="113"/>
      <c r="L29" s="114"/>
      <c r="M29" s="115"/>
      <c r="N29" s="106">
        <v>24</v>
      </c>
      <c r="O29" s="107">
        <v>52</v>
      </c>
    </row>
    <row r="30" spans="1:16" x14ac:dyDescent="0.2">
      <c r="A30" s="4">
        <v>18</v>
      </c>
      <c r="B30" s="8">
        <f t="shared" si="2"/>
        <v>65</v>
      </c>
      <c r="C30" s="17"/>
      <c r="D30" s="67" t="s">
        <v>204</v>
      </c>
      <c r="E30" s="4" t="s">
        <v>205</v>
      </c>
      <c r="F30" s="18"/>
      <c r="G30" s="11">
        <v>65</v>
      </c>
      <c r="H30" s="126"/>
      <c r="I30" t="s">
        <v>215</v>
      </c>
      <c r="K30" s="113"/>
      <c r="L30" s="114"/>
      <c r="M30" s="115"/>
      <c r="N30" s="106">
        <v>25</v>
      </c>
      <c r="O30" s="107">
        <v>50</v>
      </c>
    </row>
    <row r="31" spans="1:16" x14ac:dyDescent="0.2">
      <c r="A31" s="4">
        <v>19</v>
      </c>
      <c r="B31" s="8">
        <f t="shared" si="2"/>
        <v>62</v>
      </c>
      <c r="C31" s="17"/>
      <c r="D31" s="67" t="s">
        <v>206</v>
      </c>
      <c r="E31" s="4" t="s">
        <v>26</v>
      </c>
      <c r="F31" s="18"/>
      <c r="G31" s="11">
        <v>62</v>
      </c>
      <c r="H31" s="126"/>
      <c r="I31" t="s">
        <v>216</v>
      </c>
      <c r="K31" s="113"/>
      <c r="L31" s="114"/>
      <c r="M31" s="115"/>
      <c r="N31" s="106">
        <v>26</v>
      </c>
      <c r="O31" s="107">
        <v>48</v>
      </c>
    </row>
    <row r="32" spans="1:16" x14ac:dyDescent="0.2">
      <c r="A32" s="4">
        <v>20</v>
      </c>
      <c r="B32" s="8">
        <f t="shared" si="2"/>
        <v>60</v>
      </c>
      <c r="C32" s="17"/>
      <c r="D32" s="67" t="s">
        <v>207</v>
      </c>
      <c r="E32" s="4" t="s">
        <v>55</v>
      </c>
      <c r="F32" s="18"/>
      <c r="G32" s="11">
        <v>60</v>
      </c>
      <c r="H32" s="126"/>
      <c r="I32" t="s">
        <v>217</v>
      </c>
      <c r="K32" s="113"/>
      <c r="L32" s="114"/>
      <c r="M32" s="115"/>
      <c r="N32" s="106">
        <v>27</v>
      </c>
      <c r="O32" s="107">
        <v>47</v>
      </c>
    </row>
    <row r="33" spans="1:15" x14ac:dyDescent="0.2">
      <c r="A33" s="4">
        <v>21</v>
      </c>
      <c r="B33" s="8">
        <f t="shared" si="2"/>
        <v>58</v>
      </c>
      <c r="C33" s="17"/>
      <c r="D33" s="67" t="s">
        <v>210</v>
      </c>
      <c r="E33" s="4" t="s">
        <v>55</v>
      </c>
      <c r="F33" s="18"/>
      <c r="G33" s="11">
        <v>58</v>
      </c>
      <c r="H33" s="126"/>
      <c r="I33" t="s">
        <v>218</v>
      </c>
      <c r="K33" s="113"/>
      <c r="L33" s="114"/>
      <c r="M33" s="115"/>
      <c r="N33" s="106">
        <v>28</v>
      </c>
      <c r="O33" s="107">
        <v>45</v>
      </c>
    </row>
    <row r="34" spans="1:15" x14ac:dyDescent="0.2">
      <c r="A34" s="4">
        <v>22</v>
      </c>
      <c r="B34" s="8">
        <f t="shared" si="2"/>
        <v>56</v>
      </c>
      <c r="C34" s="17"/>
      <c r="D34" s="67" t="s">
        <v>211</v>
      </c>
      <c r="E34" s="4" t="s">
        <v>55</v>
      </c>
      <c r="F34" s="18"/>
      <c r="G34" s="11">
        <v>56</v>
      </c>
      <c r="H34" s="126"/>
      <c r="I34" t="s">
        <v>219</v>
      </c>
      <c r="K34" s="113"/>
      <c r="L34" s="114"/>
      <c r="M34" s="115"/>
      <c r="N34" s="106">
        <v>29</v>
      </c>
      <c r="O34" s="107">
        <v>44</v>
      </c>
    </row>
    <row r="35" spans="1:15" x14ac:dyDescent="0.2">
      <c r="A35" s="4">
        <v>23</v>
      </c>
      <c r="B35" s="8">
        <f t="shared" si="2"/>
        <v>54</v>
      </c>
      <c r="C35" s="17"/>
      <c r="D35" s="67" t="s">
        <v>213</v>
      </c>
      <c r="E35" s="4" t="s">
        <v>26</v>
      </c>
      <c r="F35" s="18"/>
      <c r="G35" s="11">
        <v>54</v>
      </c>
      <c r="H35" s="126"/>
      <c r="K35" s="113"/>
      <c r="L35" s="114"/>
      <c r="M35" s="115"/>
      <c r="N35" s="106">
        <v>30</v>
      </c>
      <c r="O35" s="107">
        <v>43</v>
      </c>
    </row>
    <row r="36" spans="1:15" x14ac:dyDescent="0.2">
      <c r="A36" s="4">
        <v>24</v>
      </c>
      <c r="B36" s="8">
        <f t="shared" si="2"/>
        <v>52</v>
      </c>
      <c r="C36" s="17"/>
      <c r="D36" s="67" t="s">
        <v>214</v>
      </c>
      <c r="E36" s="4" t="s">
        <v>55</v>
      </c>
      <c r="F36" s="18"/>
      <c r="G36" s="11">
        <v>52</v>
      </c>
      <c r="H36" s="126"/>
      <c r="K36" s="113"/>
      <c r="L36" s="114"/>
      <c r="M36" s="115"/>
      <c r="N36" s="106">
        <v>31</v>
      </c>
      <c r="O36" s="107">
        <v>42</v>
      </c>
    </row>
    <row r="37" spans="1:15" x14ac:dyDescent="0.2">
      <c r="A37" s="4">
        <v>25</v>
      </c>
      <c r="B37" s="8">
        <f t="shared" si="2"/>
        <v>50</v>
      </c>
      <c r="C37" s="17"/>
      <c r="D37" s="67" t="s">
        <v>215</v>
      </c>
      <c r="E37" s="4" t="s">
        <v>55</v>
      </c>
      <c r="F37" s="18"/>
      <c r="G37" s="11">
        <v>50</v>
      </c>
      <c r="H37" s="126"/>
      <c r="K37" s="113"/>
      <c r="L37" s="114"/>
      <c r="M37" s="115"/>
      <c r="N37" s="106">
        <v>32</v>
      </c>
      <c r="O37" s="107">
        <v>41</v>
      </c>
    </row>
    <row r="38" spans="1:15" x14ac:dyDescent="0.2">
      <c r="A38" s="4">
        <v>26</v>
      </c>
      <c r="B38" s="8">
        <f t="shared" si="2"/>
        <v>48</v>
      </c>
      <c r="C38" s="17"/>
      <c r="D38" s="67" t="s">
        <v>216</v>
      </c>
      <c r="E38" s="4" t="s">
        <v>1</v>
      </c>
      <c r="F38" s="18"/>
      <c r="G38" s="11">
        <v>48</v>
      </c>
      <c r="H38" s="126"/>
      <c r="K38" s="113"/>
      <c r="L38" s="114"/>
      <c r="M38" s="115"/>
      <c r="N38" s="106">
        <v>33</v>
      </c>
      <c r="O38" s="107">
        <v>39</v>
      </c>
    </row>
    <row r="39" spans="1:15" x14ac:dyDescent="0.2">
      <c r="A39" s="4">
        <v>27</v>
      </c>
      <c r="B39" s="8">
        <f t="shared" si="2"/>
        <v>47</v>
      </c>
      <c r="C39" s="17"/>
      <c r="D39" s="67" t="s">
        <v>217</v>
      </c>
      <c r="E39" s="4" t="s">
        <v>26</v>
      </c>
      <c r="F39" s="18"/>
      <c r="G39" s="11">
        <v>47</v>
      </c>
      <c r="H39" s="126"/>
      <c r="K39" s="113"/>
      <c r="L39" s="114"/>
      <c r="M39" s="115"/>
      <c r="N39" s="106">
        <v>34</v>
      </c>
      <c r="O39" s="107">
        <v>38</v>
      </c>
    </row>
    <row r="40" spans="1:15" x14ac:dyDescent="0.2">
      <c r="A40" s="4">
        <v>28</v>
      </c>
      <c r="B40" s="8">
        <f t="shared" si="2"/>
        <v>45</v>
      </c>
      <c r="C40" s="17"/>
      <c r="D40" s="67" t="s">
        <v>218</v>
      </c>
      <c r="E40" s="4" t="s">
        <v>1</v>
      </c>
      <c r="F40" s="18"/>
      <c r="G40" s="11">
        <v>45</v>
      </c>
      <c r="H40" s="126"/>
      <c r="K40" s="113"/>
      <c r="L40" s="114"/>
      <c r="M40" s="115"/>
      <c r="N40" s="106">
        <v>35</v>
      </c>
      <c r="O40" s="107">
        <v>37</v>
      </c>
    </row>
    <row r="41" spans="1:15" x14ac:dyDescent="0.2">
      <c r="A41" s="4">
        <v>29</v>
      </c>
      <c r="B41" s="8">
        <f t="shared" si="2"/>
        <v>44</v>
      </c>
      <c r="C41" s="17"/>
      <c r="D41" s="67" t="s">
        <v>219</v>
      </c>
      <c r="E41" s="4" t="s">
        <v>1</v>
      </c>
      <c r="F41" s="18"/>
      <c r="G41" s="11">
        <v>44</v>
      </c>
      <c r="H41" s="126"/>
      <c r="K41" s="113"/>
      <c r="L41" s="114"/>
      <c r="M41" s="115"/>
      <c r="N41" s="106">
        <v>36</v>
      </c>
      <c r="O41" s="107">
        <v>37</v>
      </c>
    </row>
    <row r="42" spans="1:15" x14ac:dyDescent="0.2">
      <c r="K42" s="113"/>
      <c r="L42" s="114"/>
      <c r="M42" s="115"/>
      <c r="N42" s="106">
        <v>37</v>
      </c>
      <c r="O42" s="107">
        <v>36</v>
      </c>
    </row>
    <row r="43" spans="1:15" x14ac:dyDescent="0.2">
      <c r="K43" s="113"/>
      <c r="L43" s="114"/>
      <c r="M43" s="115"/>
      <c r="N43" s="106">
        <v>38</v>
      </c>
      <c r="O43" s="107">
        <v>35</v>
      </c>
    </row>
    <row r="44" spans="1:15" x14ac:dyDescent="0.2">
      <c r="K44" s="113"/>
      <c r="L44" s="114"/>
      <c r="M44" s="115"/>
      <c r="N44" s="106">
        <v>39</v>
      </c>
      <c r="O44" s="107">
        <v>34</v>
      </c>
    </row>
    <row r="45" spans="1:15" x14ac:dyDescent="0.2">
      <c r="K45" s="113"/>
      <c r="L45" s="114"/>
      <c r="M45" s="115"/>
      <c r="N45" s="106">
        <v>40</v>
      </c>
      <c r="O45" s="107">
        <v>33</v>
      </c>
    </row>
    <row r="46" spans="1:15" x14ac:dyDescent="0.2">
      <c r="K46" s="113"/>
      <c r="L46" s="114"/>
      <c r="M46" s="115"/>
      <c r="N46" s="106">
        <v>41</v>
      </c>
      <c r="O46" s="107">
        <v>33</v>
      </c>
    </row>
    <row r="47" spans="1:15" x14ac:dyDescent="0.2">
      <c r="K47" s="113"/>
      <c r="L47" s="114"/>
      <c r="M47" s="115"/>
      <c r="N47" s="106">
        <v>42</v>
      </c>
      <c r="O47" s="107">
        <v>32</v>
      </c>
    </row>
    <row r="48" spans="1:15" x14ac:dyDescent="0.2">
      <c r="K48" s="113"/>
      <c r="L48" s="114"/>
      <c r="M48" s="115"/>
      <c r="N48" s="106">
        <v>43</v>
      </c>
      <c r="O48" s="107">
        <v>31</v>
      </c>
    </row>
    <row r="49" spans="11:15" x14ac:dyDescent="0.2">
      <c r="K49" s="113"/>
      <c r="L49" s="114"/>
      <c r="M49" s="115"/>
      <c r="N49" s="106">
        <v>44</v>
      </c>
      <c r="O49" s="107">
        <v>31</v>
      </c>
    </row>
    <row r="50" spans="11:15" ht="13.5" thickBot="1" x14ac:dyDescent="0.25">
      <c r="K50" s="116"/>
      <c r="L50" s="117"/>
      <c r="M50" s="118"/>
      <c r="N50" s="119">
        <v>45</v>
      </c>
      <c r="O50" s="120">
        <v>30</v>
      </c>
    </row>
  </sheetData>
  <sortState ref="B5:G10">
    <sortCondition descending="1" ref="B5:B10"/>
  </sortState>
  <mergeCells count="11">
    <mergeCell ref="A1:G1"/>
    <mergeCell ref="A2:G2"/>
    <mergeCell ref="A3:G3"/>
    <mergeCell ref="A11:G11"/>
    <mergeCell ref="K1:O1"/>
    <mergeCell ref="K2:L2"/>
    <mergeCell ref="N2:O2"/>
    <mergeCell ref="K3:L3"/>
    <mergeCell ref="N3:O3"/>
    <mergeCell ref="K4:L4"/>
    <mergeCell ref="N4:O4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D58" sqref="D58"/>
    </sheetView>
  </sheetViews>
  <sheetFormatPr defaultRowHeight="12.75" x14ac:dyDescent="0.2"/>
  <cols>
    <col min="3" max="3" width="11.85546875" customWidth="1"/>
    <col min="4" max="4" width="14.140625" customWidth="1"/>
    <col min="5" max="5" width="14.28515625" customWidth="1"/>
  </cols>
  <sheetData>
    <row r="1" spans="1:7" ht="18.75" thickBot="1" x14ac:dyDescent="0.25">
      <c r="A1" s="307" t="s">
        <v>94</v>
      </c>
      <c r="B1" s="308"/>
      <c r="C1" s="308"/>
      <c r="D1" s="308"/>
      <c r="E1" s="308"/>
      <c r="F1" s="309"/>
      <c r="G1" s="309"/>
    </row>
    <row r="2" spans="1:7" x14ac:dyDescent="0.2">
      <c r="A2" s="313" t="s">
        <v>95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368</v>
      </c>
      <c r="C5" s="17" t="s">
        <v>24</v>
      </c>
      <c r="D5" s="17" t="s">
        <v>25</v>
      </c>
      <c r="E5" s="4" t="s">
        <v>55</v>
      </c>
      <c r="F5" s="18">
        <v>38</v>
      </c>
      <c r="G5" s="19">
        <v>330</v>
      </c>
    </row>
    <row r="6" spans="1:7" x14ac:dyDescent="0.2">
      <c r="A6" s="4">
        <v>2</v>
      </c>
      <c r="B6" s="8">
        <f>SUM(F6:G6)</f>
        <v>317</v>
      </c>
      <c r="C6" s="17" t="s">
        <v>80</v>
      </c>
      <c r="D6" s="17" t="s">
        <v>97</v>
      </c>
      <c r="E6" s="4" t="s">
        <v>2</v>
      </c>
      <c r="F6" s="18">
        <v>33</v>
      </c>
      <c r="G6" s="19">
        <v>284</v>
      </c>
    </row>
    <row r="7" spans="1:7" x14ac:dyDescent="0.2">
      <c r="A7" s="4">
        <v>3</v>
      </c>
      <c r="B7" s="8">
        <f>SUM(F7:G7)</f>
        <v>293</v>
      </c>
      <c r="C7" s="17" t="s">
        <v>48</v>
      </c>
      <c r="D7" s="17" t="s">
        <v>49</v>
      </c>
      <c r="E7" s="4" t="s">
        <v>2</v>
      </c>
      <c r="F7" s="18">
        <v>45</v>
      </c>
      <c r="G7" s="19">
        <v>248</v>
      </c>
    </row>
    <row r="8" spans="1:7" x14ac:dyDescent="0.2">
      <c r="A8" s="4">
        <v>4</v>
      </c>
      <c r="B8" s="8">
        <f>SUM(F8:G8)</f>
        <v>251</v>
      </c>
      <c r="C8" s="17" t="s">
        <v>181</v>
      </c>
      <c r="D8" s="17" t="s">
        <v>149</v>
      </c>
      <c r="E8" s="4" t="s">
        <v>150</v>
      </c>
      <c r="F8" s="18">
        <v>30</v>
      </c>
      <c r="G8" s="19">
        <v>221</v>
      </c>
    </row>
    <row r="9" spans="1:7" ht="18" x14ac:dyDescent="0.2">
      <c r="A9" s="306" t="s">
        <v>18</v>
      </c>
      <c r="B9" s="306"/>
      <c r="C9" s="306"/>
      <c r="D9" s="306"/>
      <c r="E9" s="306"/>
      <c r="F9" s="306"/>
      <c r="G9" s="306"/>
    </row>
    <row r="10" spans="1:7" ht="25.5" x14ac:dyDescent="0.2">
      <c r="A10" s="3" t="s">
        <v>23</v>
      </c>
      <c r="B10" s="6" t="s">
        <v>56</v>
      </c>
      <c r="C10" s="3" t="s">
        <v>17</v>
      </c>
      <c r="D10" s="3" t="s">
        <v>20</v>
      </c>
      <c r="E10" s="3" t="s">
        <v>4</v>
      </c>
      <c r="F10" s="7" t="s">
        <v>22</v>
      </c>
      <c r="G10" s="7" t="s">
        <v>21</v>
      </c>
    </row>
    <row r="11" spans="1:7" x14ac:dyDescent="0.2">
      <c r="A11" s="4">
        <v>1</v>
      </c>
      <c r="B11" s="8">
        <f t="shared" ref="B11:B33" si="0">SUM(F11:G11)</f>
        <v>347</v>
      </c>
      <c r="C11" s="17" t="s">
        <v>67</v>
      </c>
      <c r="D11" s="17" t="s">
        <v>68</v>
      </c>
      <c r="E11" s="4" t="s">
        <v>2</v>
      </c>
      <c r="F11" s="18">
        <v>17</v>
      </c>
      <c r="G11" s="19">
        <v>330</v>
      </c>
    </row>
    <row r="12" spans="1:7" x14ac:dyDescent="0.2">
      <c r="A12" s="4">
        <v>2</v>
      </c>
      <c r="B12" s="8">
        <f t="shared" si="0"/>
        <v>322</v>
      </c>
      <c r="C12" s="17" t="s">
        <v>28</v>
      </c>
      <c r="D12" s="17" t="s">
        <v>14</v>
      </c>
      <c r="E12" s="4" t="s">
        <v>2</v>
      </c>
      <c r="F12" s="18">
        <v>38</v>
      </c>
      <c r="G12" s="11">
        <v>284</v>
      </c>
    </row>
    <row r="13" spans="1:7" x14ac:dyDescent="0.2">
      <c r="A13" s="4">
        <v>3</v>
      </c>
      <c r="B13" s="8">
        <f t="shared" si="0"/>
        <v>293</v>
      </c>
      <c r="C13" s="17" t="s">
        <v>5</v>
      </c>
      <c r="D13" s="17" t="s">
        <v>9</v>
      </c>
      <c r="E13" s="4" t="s">
        <v>1</v>
      </c>
      <c r="F13" s="18">
        <v>45</v>
      </c>
      <c r="G13" s="19">
        <v>248</v>
      </c>
    </row>
    <row r="14" spans="1:7" x14ac:dyDescent="0.2">
      <c r="A14" s="4">
        <v>4</v>
      </c>
      <c r="B14" s="8">
        <f t="shared" si="0"/>
        <v>242</v>
      </c>
      <c r="C14" s="49" t="s">
        <v>8</v>
      </c>
      <c r="D14" s="49" t="s">
        <v>84</v>
      </c>
      <c r="E14" s="49" t="s">
        <v>2</v>
      </c>
      <c r="F14" s="18">
        <v>21</v>
      </c>
      <c r="G14" s="19">
        <v>221</v>
      </c>
    </row>
    <row r="15" spans="1:7" x14ac:dyDescent="0.2">
      <c r="A15" s="4">
        <v>5</v>
      </c>
      <c r="B15" s="8">
        <f t="shared" si="0"/>
        <v>216</v>
      </c>
      <c r="C15" s="49" t="s">
        <v>101</v>
      </c>
      <c r="D15" s="49" t="s">
        <v>102</v>
      </c>
      <c r="E15" s="49" t="s">
        <v>3</v>
      </c>
      <c r="F15" s="18">
        <v>18</v>
      </c>
      <c r="G15" s="11">
        <v>198</v>
      </c>
    </row>
    <row r="16" spans="1:7" x14ac:dyDescent="0.2">
      <c r="A16" s="4">
        <v>6</v>
      </c>
      <c r="B16" s="8">
        <f t="shared" si="0"/>
        <v>204</v>
      </c>
      <c r="C16" s="17" t="s">
        <v>69</v>
      </c>
      <c r="D16" s="17" t="s">
        <v>70</v>
      </c>
      <c r="E16" s="4" t="s">
        <v>55</v>
      </c>
      <c r="F16" s="18">
        <v>24</v>
      </c>
      <c r="G16" s="19">
        <v>180</v>
      </c>
    </row>
    <row r="17" spans="1:7" x14ac:dyDescent="0.2">
      <c r="A17" s="4">
        <v>7</v>
      </c>
      <c r="B17" s="8">
        <f t="shared" si="0"/>
        <v>195</v>
      </c>
      <c r="C17" s="17" t="s">
        <v>16</v>
      </c>
      <c r="D17" s="17" t="s">
        <v>15</v>
      </c>
      <c r="E17" s="4" t="s">
        <v>1</v>
      </c>
      <c r="F17" s="18">
        <v>30</v>
      </c>
      <c r="G17" s="11">
        <v>165</v>
      </c>
    </row>
    <row r="18" spans="1:7" x14ac:dyDescent="0.2">
      <c r="A18" s="4">
        <v>8</v>
      </c>
      <c r="B18" s="8">
        <f t="shared" si="0"/>
        <v>173</v>
      </c>
      <c r="C18" s="49" t="s">
        <v>30</v>
      </c>
      <c r="D18" s="49" t="s">
        <v>51</v>
      </c>
      <c r="E18" s="49" t="s">
        <v>2</v>
      </c>
      <c r="F18" s="18">
        <v>20</v>
      </c>
      <c r="G18" s="11">
        <v>153</v>
      </c>
    </row>
    <row r="19" spans="1:7" x14ac:dyDescent="0.2">
      <c r="A19" s="4">
        <v>9</v>
      </c>
      <c r="B19" s="8">
        <f t="shared" si="0"/>
        <v>167</v>
      </c>
      <c r="C19" s="49" t="s">
        <v>6</v>
      </c>
      <c r="D19" s="49" t="s">
        <v>10</v>
      </c>
      <c r="E19" s="4" t="s">
        <v>2</v>
      </c>
      <c r="F19" s="18">
        <v>33</v>
      </c>
      <c r="G19" s="11">
        <v>134</v>
      </c>
    </row>
    <row r="20" spans="1:7" x14ac:dyDescent="0.2">
      <c r="A20" s="4">
        <v>10</v>
      </c>
      <c r="B20" s="8">
        <f t="shared" si="0"/>
        <v>156</v>
      </c>
      <c r="C20" s="49" t="s">
        <v>182</v>
      </c>
      <c r="D20" s="49" t="s">
        <v>161</v>
      </c>
      <c r="E20" s="49" t="s">
        <v>1</v>
      </c>
      <c r="F20" s="18">
        <v>15</v>
      </c>
      <c r="G20" s="11">
        <v>141</v>
      </c>
    </row>
    <row r="21" spans="1:7" x14ac:dyDescent="0.2">
      <c r="A21" s="4">
        <v>11</v>
      </c>
      <c r="B21" s="8">
        <f t="shared" si="0"/>
        <v>152</v>
      </c>
      <c r="C21" s="17" t="s">
        <v>62</v>
      </c>
      <c r="D21" s="17" t="s">
        <v>63</v>
      </c>
      <c r="E21" s="4" t="s">
        <v>55</v>
      </c>
      <c r="F21" s="18">
        <v>27</v>
      </c>
      <c r="G21" s="11">
        <v>125</v>
      </c>
    </row>
    <row r="22" spans="1:7" x14ac:dyDescent="0.2">
      <c r="A22" s="4">
        <v>12</v>
      </c>
      <c r="B22" s="8">
        <f t="shared" si="0"/>
        <v>152</v>
      </c>
      <c r="C22" s="49" t="s">
        <v>7</v>
      </c>
      <c r="D22" s="49" t="s">
        <v>29</v>
      </c>
      <c r="E22" s="4" t="s">
        <v>2</v>
      </c>
      <c r="F22" s="18">
        <v>23</v>
      </c>
      <c r="G22" s="11">
        <v>129</v>
      </c>
    </row>
    <row r="23" spans="1:7" x14ac:dyDescent="0.2">
      <c r="A23" s="4">
        <v>13</v>
      </c>
      <c r="B23" s="8">
        <f t="shared" si="0"/>
        <v>120</v>
      </c>
      <c r="C23" s="17" t="s">
        <v>90</v>
      </c>
      <c r="D23" s="17" t="s">
        <v>40</v>
      </c>
      <c r="E23" s="4" t="s">
        <v>3</v>
      </c>
      <c r="F23" s="18"/>
      <c r="G23" s="11">
        <v>120</v>
      </c>
    </row>
    <row r="24" spans="1:7" x14ac:dyDescent="0.2">
      <c r="A24" s="4">
        <v>14</v>
      </c>
      <c r="B24" s="8">
        <f t="shared" si="0"/>
        <v>116</v>
      </c>
      <c r="C24" s="49" t="s">
        <v>13</v>
      </c>
      <c r="D24" s="49" t="s">
        <v>12</v>
      </c>
      <c r="E24" s="4" t="s">
        <v>55</v>
      </c>
      <c r="F24" s="18"/>
      <c r="G24" s="11">
        <v>116</v>
      </c>
    </row>
    <row r="25" spans="1:7" x14ac:dyDescent="0.2">
      <c r="A25" s="4">
        <v>15</v>
      </c>
      <c r="B25" s="8">
        <f t="shared" si="0"/>
        <v>111</v>
      </c>
      <c r="C25" s="49" t="s">
        <v>114</v>
      </c>
      <c r="D25" s="49" t="s">
        <v>115</v>
      </c>
      <c r="E25" s="49" t="s">
        <v>2</v>
      </c>
      <c r="F25" s="18"/>
      <c r="G25" s="19">
        <v>111</v>
      </c>
    </row>
    <row r="26" spans="1:7" x14ac:dyDescent="0.2">
      <c r="A26" s="4">
        <v>16</v>
      </c>
      <c r="B26" s="8">
        <f t="shared" si="0"/>
        <v>107</v>
      </c>
      <c r="C26" s="49" t="s">
        <v>71</v>
      </c>
      <c r="D26" s="49" t="s">
        <v>88</v>
      </c>
      <c r="E26" s="49" t="s">
        <v>150</v>
      </c>
      <c r="F26" s="18"/>
      <c r="G26" s="11">
        <v>107</v>
      </c>
    </row>
    <row r="27" spans="1:7" x14ac:dyDescent="0.2">
      <c r="A27" s="4">
        <v>17</v>
      </c>
      <c r="B27" s="8">
        <f t="shared" si="0"/>
        <v>102</v>
      </c>
      <c r="C27" s="49" t="s">
        <v>91</v>
      </c>
      <c r="D27" s="49" t="s">
        <v>92</v>
      </c>
      <c r="E27" s="49" t="s">
        <v>2</v>
      </c>
      <c r="F27" s="18"/>
      <c r="G27" s="11">
        <v>102</v>
      </c>
    </row>
    <row r="28" spans="1:7" x14ac:dyDescent="0.2">
      <c r="A28" s="4">
        <v>18</v>
      </c>
      <c r="B28" s="8">
        <f t="shared" si="0"/>
        <v>98</v>
      </c>
      <c r="C28" s="49" t="s">
        <v>125</v>
      </c>
      <c r="D28" s="49" t="s">
        <v>153</v>
      </c>
      <c r="E28" s="49" t="s">
        <v>150</v>
      </c>
      <c r="F28" s="18"/>
      <c r="G28" s="11">
        <v>98</v>
      </c>
    </row>
    <row r="29" spans="1:7" x14ac:dyDescent="0.2">
      <c r="A29" s="4">
        <v>19</v>
      </c>
      <c r="B29" s="8">
        <f t="shared" si="0"/>
        <v>93</v>
      </c>
      <c r="C29" s="49" t="s">
        <v>64</v>
      </c>
      <c r="D29" s="49" t="s">
        <v>65</v>
      </c>
      <c r="E29" s="4" t="s">
        <v>2</v>
      </c>
      <c r="F29" s="18"/>
      <c r="G29" s="11">
        <v>93</v>
      </c>
    </row>
    <row r="30" spans="1:7" x14ac:dyDescent="0.2">
      <c r="A30" s="4">
        <v>20</v>
      </c>
      <c r="B30" s="8">
        <f t="shared" si="0"/>
        <v>90</v>
      </c>
      <c r="C30" s="49" t="s">
        <v>107</v>
      </c>
      <c r="D30" s="49" t="s">
        <v>124</v>
      </c>
      <c r="E30" s="49" t="s">
        <v>150</v>
      </c>
      <c r="F30" s="18"/>
      <c r="G30" s="11">
        <v>90</v>
      </c>
    </row>
    <row r="31" spans="1:7" x14ac:dyDescent="0.2">
      <c r="A31" s="4">
        <v>21</v>
      </c>
      <c r="B31" s="8">
        <f t="shared" si="0"/>
        <v>87</v>
      </c>
      <c r="C31" s="49" t="s">
        <v>8</v>
      </c>
      <c r="D31" s="49" t="s">
        <v>66</v>
      </c>
      <c r="E31" s="4" t="s">
        <v>72</v>
      </c>
      <c r="F31" s="18"/>
      <c r="G31" s="11">
        <v>87</v>
      </c>
    </row>
    <row r="32" spans="1:7" x14ac:dyDescent="0.2">
      <c r="A32" s="4">
        <v>22</v>
      </c>
      <c r="B32" s="8">
        <f t="shared" si="0"/>
        <v>84</v>
      </c>
      <c r="C32" s="49" t="s">
        <v>28</v>
      </c>
      <c r="D32" s="49" t="s">
        <v>78</v>
      </c>
      <c r="E32" s="4" t="s">
        <v>55</v>
      </c>
      <c r="F32" s="18"/>
      <c r="G32" s="11">
        <v>84</v>
      </c>
    </row>
    <row r="33" spans="1:7" x14ac:dyDescent="0.2">
      <c r="A33" s="4">
        <v>23</v>
      </c>
      <c r="B33" s="8">
        <f t="shared" si="0"/>
        <v>81</v>
      </c>
      <c r="C33" s="49" t="s">
        <v>158</v>
      </c>
      <c r="D33" s="49" t="s">
        <v>159</v>
      </c>
      <c r="E33" s="49" t="s">
        <v>150</v>
      </c>
      <c r="F33" s="18"/>
      <c r="G33" s="11">
        <v>81</v>
      </c>
    </row>
  </sheetData>
  <sortState ref="B11:G33">
    <sortCondition descending="1" ref="B11:B33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D58" sqref="D58"/>
    </sheetView>
  </sheetViews>
  <sheetFormatPr defaultRowHeight="12.75" x14ac:dyDescent="0.2"/>
  <cols>
    <col min="3" max="3" width="10.85546875" customWidth="1"/>
    <col min="4" max="4" width="14" customWidth="1"/>
    <col min="5" max="5" width="16.28515625" customWidth="1"/>
  </cols>
  <sheetData>
    <row r="1" spans="1:7" ht="18.75" thickBot="1" x14ac:dyDescent="0.25">
      <c r="A1" s="307" t="s">
        <v>135</v>
      </c>
      <c r="B1" s="308"/>
      <c r="C1" s="308"/>
      <c r="D1" s="308"/>
      <c r="E1" s="308"/>
      <c r="F1" s="309"/>
      <c r="G1" s="309"/>
    </row>
    <row r="2" spans="1:7" x14ac:dyDescent="0.2">
      <c r="A2" s="313" t="s">
        <v>136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 t="shared" ref="B5:B17" si="0">SUM(F5:G5)</f>
        <v>368</v>
      </c>
      <c r="C5" s="17" t="s">
        <v>24</v>
      </c>
      <c r="D5" s="17" t="s">
        <v>25</v>
      </c>
      <c r="E5" s="4" t="s">
        <v>55</v>
      </c>
      <c r="F5" s="18">
        <v>38</v>
      </c>
      <c r="G5" s="19">
        <v>330</v>
      </c>
    </row>
    <row r="6" spans="1:7" x14ac:dyDescent="0.2">
      <c r="A6" s="4">
        <v>2</v>
      </c>
      <c r="B6" s="8">
        <f t="shared" si="0"/>
        <v>311</v>
      </c>
      <c r="C6" s="17" t="s">
        <v>137</v>
      </c>
      <c r="D6" s="17" t="s">
        <v>138</v>
      </c>
      <c r="E6" s="4" t="s">
        <v>1</v>
      </c>
      <c r="F6" s="18">
        <v>27</v>
      </c>
      <c r="G6" s="19">
        <v>284</v>
      </c>
    </row>
    <row r="7" spans="1:7" x14ac:dyDescent="0.2">
      <c r="A7" s="4">
        <v>3</v>
      </c>
      <c r="B7" s="8">
        <f t="shared" si="0"/>
        <v>293</v>
      </c>
      <c r="C7" s="17" t="s">
        <v>48</v>
      </c>
      <c r="D7" s="17" t="s">
        <v>49</v>
      </c>
      <c r="E7" s="4" t="s">
        <v>2</v>
      </c>
      <c r="F7" s="18">
        <v>45</v>
      </c>
      <c r="G7" s="19">
        <v>248</v>
      </c>
    </row>
    <row r="8" spans="1:7" x14ac:dyDescent="0.2">
      <c r="A8" s="4">
        <v>4</v>
      </c>
      <c r="B8" s="8">
        <f t="shared" si="0"/>
        <v>281</v>
      </c>
      <c r="C8" s="17" t="s">
        <v>80</v>
      </c>
      <c r="D8" s="17" t="s">
        <v>133</v>
      </c>
      <c r="E8" s="4" t="s">
        <v>2</v>
      </c>
      <c r="F8" s="18">
        <v>33</v>
      </c>
      <c r="G8" s="19">
        <v>248</v>
      </c>
    </row>
    <row r="9" spans="1:7" x14ac:dyDescent="0.2">
      <c r="A9" s="4">
        <v>5</v>
      </c>
      <c r="B9" s="8">
        <f t="shared" si="0"/>
        <v>221</v>
      </c>
      <c r="C9" s="17" t="s">
        <v>80</v>
      </c>
      <c r="D9" s="17" t="s">
        <v>97</v>
      </c>
      <c r="E9" s="4" t="s">
        <v>2</v>
      </c>
      <c r="F9" s="18">
        <v>23</v>
      </c>
      <c r="G9" s="19">
        <v>198</v>
      </c>
    </row>
    <row r="10" spans="1:7" x14ac:dyDescent="0.2">
      <c r="A10" s="4">
        <v>6</v>
      </c>
      <c r="B10" s="8">
        <f t="shared" si="0"/>
        <v>201</v>
      </c>
      <c r="C10" s="17" t="s">
        <v>139</v>
      </c>
      <c r="D10" s="17" t="s">
        <v>140</v>
      </c>
      <c r="E10" s="4" t="s">
        <v>1</v>
      </c>
      <c r="F10" s="18">
        <v>21</v>
      </c>
      <c r="G10" s="19">
        <v>180</v>
      </c>
    </row>
    <row r="11" spans="1:7" x14ac:dyDescent="0.2">
      <c r="A11" s="4">
        <v>7</v>
      </c>
      <c r="B11" s="8">
        <f t="shared" si="0"/>
        <v>195</v>
      </c>
      <c r="C11" s="17" t="s">
        <v>80</v>
      </c>
      <c r="D11" s="17" t="s">
        <v>81</v>
      </c>
      <c r="E11" s="4" t="s">
        <v>2</v>
      </c>
      <c r="F11" s="18">
        <v>30</v>
      </c>
      <c r="G11" s="19">
        <v>165</v>
      </c>
    </row>
    <row r="12" spans="1:7" x14ac:dyDescent="0.2">
      <c r="A12" s="4">
        <v>8</v>
      </c>
      <c r="B12" s="8">
        <f t="shared" si="0"/>
        <v>177</v>
      </c>
      <c r="C12" s="17" t="s">
        <v>89</v>
      </c>
      <c r="D12" s="17" t="s">
        <v>87</v>
      </c>
      <c r="E12" s="4" t="s">
        <v>55</v>
      </c>
      <c r="F12" s="18">
        <v>24</v>
      </c>
      <c r="G12" s="19">
        <v>153</v>
      </c>
    </row>
    <row r="13" spans="1:7" x14ac:dyDescent="0.2">
      <c r="A13" s="4">
        <v>9</v>
      </c>
      <c r="B13" s="8">
        <f t="shared" si="0"/>
        <v>161</v>
      </c>
      <c r="C13" s="17" t="s">
        <v>148</v>
      </c>
      <c r="D13" s="17" t="s">
        <v>149</v>
      </c>
      <c r="E13" s="4" t="s">
        <v>150</v>
      </c>
      <c r="F13" s="18">
        <v>20</v>
      </c>
      <c r="G13" s="19">
        <v>141</v>
      </c>
    </row>
    <row r="14" spans="1:7" x14ac:dyDescent="0.2">
      <c r="A14" s="4">
        <v>10</v>
      </c>
      <c r="B14" s="8">
        <f t="shared" si="0"/>
        <v>152</v>
      </c>
      <c r="C14" s="17" t="s">
        <v>128</v>
      </c>
      <c r="D14" s="17" t="s">
        <v>113</v>
      </c>
      <c r="E14" s="4" t="s">
        <v>55</v>
      </c>
      <c r="F14" s="18">
        <v>18</v>
      </c>
      <c r="G14" s="19">
        <v>134</v>
      </c>
    </row>
    <row r="15" spans="1:7" x14ac:dyDescent="0.2">
      <c r="A15" s="4">
        <v>11</v>
      </c>
      <c r="B15" s="8">
        <f t="shared" si="0"/>
        <v>146</v>
      </c>
      <c r="C15" s="17" t="s">
        <v>141</v>
      </c>
      <c r="D15" s="17" t="s">
        <v>142</v>
      </c>
      <c r="E15" s="4" t="s">
        <v>55</v>
      </c>
      <c r="F15" s="18">
        <v>17</v>
      </c>
      <c r="G15" s="19">
        <v>129</v>
      </c>
    </row>
    <row r="16" spans="1:7" x14ac:dyDescent="0.2">
      <c r="A16" s="4">
        <v>12</v>
      </c>
      <c r="B16" s="8">
        <f t="shared" si="0"/>
        <v>140</v>
      </c>
      <c r="C16" s="17" t="s">
        <v>143</v>
      </c>
      <c r="D16" s="17" t="s">
        <v>144</v>
      </c>
      <c r="E16" s="4" t="s">
        <v>1</v>
      </c>
      <c r="F16" s="18">
        <v>15</v>
      </c>
      <c r="G16" s="19">
        <v>125</v>
      </c>
    </row>
    <row r="17" spans="1:7" x14ac:dyDescent="0.2">
      <c r="A17" s="4">
        <v>13</v>
      </c>
      <c r="B17" s="8">
        <f t="shared" si="0"/>
        <v>120</v>
      </c>
      <c r="C17" s="17" t="s">
        <v>145</v>
      </c>
      <c r="D17" s="17" t="s">
        <v>146</v>
      </c>
      <c r="E17" s="4" t="s">
        <v>55</v>
      </c>
      <c r="F17" s="18"/>
      <c r="G17" s="19">
        <v>120</v>
      </c>
    </row>
    <row r="18" spans="1:7" ht="18" x14ac:dyDescent="0.2">
      <c r="A18" s="306" t="s">
        <v>18</v>
      </c>
      <c r="B18" s="306"/>
      <c r="C18" s="306"/>
      <c r="D18" s="306"/>
      <c r="E18" s="306"/>
      <c r="F18" s="306"/>
      <c r="G18" s="306"/>
    </row>
    <row r="19" spans="1:7" ht="25.5" x14ac:dyDescent="0.2">
      <c r="A19" s="3" t="s">
        <v>23</v>
      </c>
      <c r="B19" s="6" t="s">
        <v>56</v>
      </c>
      <c r="C19" s="3" t="s">
        <v>17</v>
      </c>
      <c r="D19" s="3" t="s">
        <v>20</v>
      </c>
      <c r="E19" s="3" t="s">
        <v>4</v>
      </c>
      <c r="F19" s="7" t="s">
        <v>22</v>
      </c>
      <c r="G19" s="7" t="s">
        <v>21</v>
      </c>
    </row>
    <row r="20" spans="1:7" x14ac:dyDescent="0.2">
      <c r="A20" s="4">
        <v>1</v>
      </c>
      <c r="B20" s="8">
        <f t="shared" ref="B20:B63" si="1">SUM(F20:G20)</f>
        <v>368</v>
      </c>
      <c r="C20" s="17" t="s">
        <v>28</v>
      </c>
      <c r="D20" s="17" t="s">
        <v>14</v>
      </c>
      <c r="E20" s="4" t="s">
        <v>2</v>
      </c>
      <c r="F20" s="18">
        <v>38</v>
      </c>
      <c r="G20" s="11">
        <v>330</v>
      </c>
    </row>
    <row r="21" spans="1:7" x14ac:dyDescent="0.2">
      <c r="A21" s="4">
        <v>2</v>
      </c>
      <c r="B21" s="8">
        <f t="shared" si="1"/>
        <v>317</v>
      </c>
      <c r="C21" s="17" t="s">
        <v>5</v>
      </c>
      <c r="D21" s="17" t="s">
        <v>9</v>
      </c>
      <c r="E21" s="4" t="s">
        <v>1</v>
      </c>
      <c r="F21" s="18">
        <v>33</v>
      </c>
      <c r="G21" s="11">
        <v>284</v>
      </c>
    </row>
    <row r="22" spans="1:7" x14ac:dyDescent="0.2">
      <c r="A22" s="4">
        <v>3</v>
      </c>
      <c r="B22" s="8">
        <f t="shared" si="1"/>
        <v>275</v>
      </c>
      <c r="C22" s="17" t="s">
        <v>60</v>
      </c>
      <c r="D22" s="17" t="s">
        <v>61</v>
      </c>
      <c r="E22" s="4" t="s">
        <v>2</v>
      </c>
      <c r="F22" s="18">
        <v>27</v>
      </c>
      <c r="G22" s="11">
        <v>248</v>
      </c>
    </row>
    <row r="23" spans="1:7" x14ac:dyDescent="0.2">
      <c r="A23" s="4">
        <v>4</v>
      </c>
      <c r="B23" s="8">
        <f t="shared" si="1"/>
        <v>271</v>
      </c>
      <c r="C23" s="17" t="s">
        <v>101</v>
      </c>
      <c r="D23" s="17" t="s">
        <v>102</v>
      </c>
      <c r="E23" s="4" t="s">
        <v>3</v>
      </c>
      <c r="F23" s="18">
        <v>23</v>
      </c>
      <c r="G23" s="19">
        <v>248</v>
      </c>
    </row>
    <row r="24" spans="1:7" x14ac:dyDescent="0.2">
      <c r="A24" s="4">
        <v>5</v>
      </c>
      <c r="B24" s="8">
        <f t="shared" si="1"/>
        <v>228</v>
      </c>
      <c r="C24" s="17" t="s">
        <v>30</v>
      </c>
      <c r="D24" s="17" t="s">
        <v>51</v>
      </c>
      <c r="E24" s="4" t="s">
        <v>2</v>
      </c>
      <c r="F24" s="18">
        <v>30</v>
      </c>
      <c r="G24" s="11">
        <v>198</v>
      </c>
    </row>
    <row r="25" spans="1:7" x14ac:dyDescent="0.2">
      <c r="A25" s="4">
        <v>6</v>
      </c>
      <c r="B25" s="8">
        <f t="shared" si="1"/>
        <v>225</v>
      </c>
      <c r="C25" s="17" t="s">
        <v>13</v>
      </c>
      <c r="D25" s="17" t="s">
        <v>12</v>
      </c>
      <c r="E25" s="4" t="s">
        <v>55</v>
      </c>
      <c r="F25" s="18">
        <v>45</v>
      </c>
      <c r="G25" s="19">
        <v>180</v>
      </c>
    </row>
    <row r="26" spans="1:7" x14ac:dyDescent="0.2">
      <c r="A26" s="4">
        <v>7</v>
      </c>
      <c r="B26" s="8">
        <f t="shared" si="1"/>
        <v>189</v>
      </c>
      <c r="C26" s="17" t="s">
        <v>67</v>
      </c>
      <c r="D26" s="17" t="s">
        <v>68</v>
      </c>
      <c r="E26" s="4" t="s">
        <v>2</v>
      </c>
      <c r="F26" s="18">
        <v>24</v>
      </c>
      <c r="G26" s="11">
        <v>165</v>
      </c>
    </row>
    <row r="27" spans="1:7" x14ac:dyDescent="0.2">
      <c r="A27" s="4">
        <v>8</v>
      </c>
      <c r="B27" s="8">
        <f t="shared" si="1"/>
        <v>174</v>
      </c>
      <c r="C27" s="17" t="s">
        <v>120</v>
      </c>
      <c r="D27" s="17" t="s">
        <v>147</v>
      </c>
      <c r="E27" s="4" t="s">
        <v>55</v>
      </c>
      <c r="F27" s="18">
        <v>21</v>
      </c>
      <c r="G27" s="11">
        <v>153</v>
      </c>
    </row>
    <row r="28" spans="1:7" x14ac:dyDescent="0.2">
      <c r="A28" s="4">
        <v>9</v>
      </c>
      <c r="B28" s="8">
        <f t="shared" si="1"/>
        <v>161</v>
      </c>
      <c r="C28" s="17" t="s">
        <v>62</v>
      </c>
      <c r="D28" s="17" t="s">
        <v>63</v>
      </c>
      <c r="E28" s="4" t="s">
        <v>55</v>
      </c>
      <c r="F28" s="18">
        <v>20</v>
      </c>
      <c r="G28" s="11">
        <v>141</v>
      </c>
    </row>
    <row r="29" spans="1:7" x14ac:dyDescent="0.2">
      <c r="A29" s="4">
        <v>10</v>
      </c>
      <c r="B29" s="8">
        <f t="shared" si="1"/>
        <v>152</v>
      </c>
      <c r="C29" s="17" t="s">
        <v>69</v>
      </c>
      <c r="D29" s="17" t="s">
        <v>70</v>
      </c>
      <c r="E29" s="4" t="s">
        <v>55</v>
      </c>
      <c r="F29" s="18">
        <v>18</v>
      </c>
      <c r="G29" s="19">
        <v>134</v>
      </c>
    </row>
    <row r="30" spans="1:7" x14ac:dyDescent="0.2">
      <c r="A30" s="4">
        <v>11</v>
      </c>
      <c r="B30" s="8">
        <f t="shared" si="1"/>
        <v>146</v>
      </c>
      <c r="C30" s="17" t="s">
        <v>7</v>
      </c>
      <c r="D30" s="17" t="s">
        <v>29</v>
      </c>
      <c r="E30" s="4" t="s">
        <v>2</v>
      </c>
      <c r="F30" s="18">
        <v>17</v>
      </c>
      <c r="G30" s="11">
        <v>129</v>
      </c>
    </row>
    <row r="31" spans="1:7" x14ac:dyDescent="0.2">
      <c r="A31" s="4">
        <v>12</v>
      </c>
      <c r="B31" s="8">
        <f t="shared" si="1"/>
        <v>140</v>
      </c>
      <c r="C31" s="17" t="s">
        <v>8</v>
      </c>
      <c r="D31" s="17" t="s">
        <v>84</v>
      </c>
      <c r="E31" s="4" t="s">
        <v>2</v>
      </c>
      <c r="F31" s="18">
        <v>15</v>
      </c>
      <c r="G31" s="11">
        <v>125</v>
      </c>
    </row>
    <row r="32" spans="1:7" x14ac:dyDescent="0.2">
      <c r="A32" s="4">
        <v>13</v>
      </c>
      <c r="B32" s="8">
        <f t="shared" si="1"/>
        <v>120</v>
      </c>
      <c r="C32" s="17" t="s">
        <v>16</v>
      </c>
      <c r="D32" s="17" t="s">
        <v>15</v>
      </c>
      <c r="E32" s="4" t="s">
        <v>1</v>
      </c>
      <c r="F32" s="18"/>
      <c r="G32" s="19">
        <v>120</v>
      </c>
    </row>
    <row r="33" spans="1:7" x14ac:dyDescent="0.2">
      <c r="A33" s="4">
        <v>14</v>
      </c>
      <c r="B33" s="8">
        <f t="shared" si="1"/>
        <v>116</v>
      </c>
      <c r="C33" s="17" t="s">
        <v>114</v>
      </c>
      <c r="D33" s="17" t="s">
        <v>115</v>
      </c>
      <c r="E33" s="4" t="s">
        <v>2</v>
      </c>
      <c r="F33" s="18"/>
      <c r="G33" s="19">
        <v>116</v>
      </c>
    </row>
    <row r="34" spans="1:7" x14ac:dyDescent="0.2">
      <c r="A34" s="4">
        <v>15</v>
      </c>
      <c r="B34" s="8">
        <f t="shared" si="1"/>
        <v>111</v>
      </c>
      <c r="C34" s="17" t="s">
        <v>50</v>
      </c>
      <c r="D34" s="17" t="s">
        <v>40</v>
      </c>
      <c r="E34" s="4" t="s">
        <v>3</v>
      </c>
      <c r="F34" s="18"/>
      <c r="G34" s="11">
        <v>111</v>
      </c>
    </row>
    <row r="35" spans="1:7" x14ac:dyDescent="0.2">
      <c r="A35" s="4">
        <v>16</v>
      </c>
      <c r="B35" s="8">
        <f t="shared" si="1"/>
        <v>107</v>
      </c>
      <c r="C35" s="17" t="s">
        <v>6</v>
      </c>
      <c r="D35" s="17" t="s">
        <v>10</v>
      </c>
      <c r="E35" s="4" t="s">
        <v>2</v>
      </c>
      <c r="F35" s="18"/>
      <c r="G35" s="11">
        <v>107</v>
      </c>
    </row>
    <row r="36" spans="1:7" x14ac:dyDescent="0.2">
      <c r="A36" s="4">
        <v>17</v>
      </c>
      <c r="B36" s="8">
        <f t="shared" si="1"/>
        <v>102</v>
      </c>
      <c r="C36" s="17" t="s">
        <v>64</v>
      </c>
      <c r="D36" s="17" t="s">
        <v>65</v>
      </c>
      <c r="E36" s="4" t="s">
        <v>2</v>
      </c>
      <c r="F36" s="18"/>
      <c r="G36" s="11">
        <v>102</v>
      </c>
    </row>
    <row r="37" spans="1:7" x14ac:dyDescent="0.2">
      <c r="A37" s="4">
        <v>18</v>
      </c>
      <c r="B37" s="8">
        <f t="shared" si="1"/>
        <v>98</v>
      </c>
      <c r="C37" s="17" t="s">
        <v>71</v>
      </c>
      <c r="D37" s="17" t="s">
        <v>88</v>
      </c>
      <c r="E37" s="4" t="s">
        <v>2</v>
      </c>
      <c r="F37" s="18"/>
      <c r="G37" s="11">
        <v>98</v>
      </c>
    </row>
    <row r="38" spans="1:7" x14ac:dyDescent="0.2">
      <c r="A38" s="4">
        <v>19</v>
      </c>
      <c r="B38" s="8">
        <f t="shared" si="1"/>
        <v>93</v>
      </c>
      <c r="C38" s="17" t="s">
        <v>151</v>
      </c>
      <c r="D38" s="17" t="s">
        <v>106</v>
      </c>
      <c r="E38" s="4" t="s">
        <v>55</v>
      </c>
      <c r="F38" s="18"/>
      <c r="G38" s="11">
        <v>93</v>
      </c>
    </row>
    <row r="39" spans="1:7" x14ac:dyDescent="0.2">
      <c r="A39" s="4">
        <v>20</v>
      </c>
      <c r="B39" s="8">
        <f t="shared" si="1"/>
        <v>90</v>
      </c>
      <c r="C39" s="17" t="s">
        <v>120</v>
      </c>
      <c r="D39" s="17" t="s">
        <v>152</v>
      </c>
      <c r="E39" s="4" t="s">
        <v>1</v>
      </c>
      <c r="F39" s="18"/>
      <c r="G39" s="11">
        <v>90</v>
      </c>
    </row>
    <row r="40" spans="1:7" x14ac:dyDescent="0.2">
      <c r="A40" s="4">
        <v>21</v>
      </c>
      <c r="B40" s="8">
        <f t="shared" si="1"/>
        <v>87</v>
      </c>
      <c r="C40" s="17" t="s">
        <v>125</v>
      </c>
      <c r="D40" s="17" t="s">
        <v>153</v>
      </c>
      <c r="E40" s="4" t="s">
        <v>150</v>
      </c>
      <c r="F40" s="18"/>
      <c r="G40" s="11">
        <v>87</v>
      </c>
    </row>
    <row r="41" spans="1:7" x14ac:dyDescent="0.2">
      <c r="A41" s="4">
        <v>22</v>
      </c>
      <c r="B41" s="8">
        <f t="shared" si="1"/>
        <v>84</v>
      </c>
      <c r="C41" s="17" t="s">
        <v>154</v>
      </c>
      <c r="D41" s="17" t="s">
        <v>155</v>
      </c>
      <c r="E41" s="4" t="s">
        <v>1</v>
      </c>
      <c r="F41" s="18"/>
      <c r="G41" s="11">
        <v>84</v>
      </c>
    </row>
    <row r="42" spans="1:7" x14ac:dyDescent="0.2">
      <c r="A42" s="4">
        <v>23</v>
      </c>
      <c r="B42" s="8">
        <f t="shared" si="1"/>
        <v>81</v>
      </c>
      <c r="C42" s="17" t="s">
        <v>156</v>
      </c>
      <c r="D42" s="17" t="s">
        <v>157</v>
      </c>
      <c r="E42" s="4" t="s">
        <v>55</v>
      </c>
      <c r="F42" s="18"/>
      <c r="G42" s="11">
        <v>81</v>
      </c>
    </row>
    <row r="43" spans="1:7" x14ac:dyDescent="0.2">
      <c r="A43" s="4">
        <v>24</v>
      </c>
      <c r="B43" s="8">
        <f t="shared" si="1"/>
        <v>78</v>
      </c>
      <c r="C43" s="17" t="s">
        <v>158</v>
      </c>
      <c r="D43" s="17" t="s">
        <v>159</v>
      </c>
      <c r="E43" s="4" t="s">
        <v>150</v>
      </c>
      <c r="F43" s="18"/>
      <c r="G43" s="11">
        <v>78</v>
      </c>
    </row>
    <row r="44" spans="1:7" x14ac:dyDescent="0.2">
      <c r="A44" s="4">
        <v>25</v>
      </c>
      <c r="B44" s="8">
        <f t="shared" si="1"/>
        <v>75</v>
      </c>
      <c r="C44" s="17" t="s">
        <v>160</v>
      </c>
      <c r="D44" s="17" t="s">
        <v>161</v>
      </c>
      <c r="E44" s="4" t="s">
        <v>1</v>
      </c>
      <c r="F44" s="18"/>
      <c r="G44" s="11">
        <v>75</v>
      </c>
    </row>
    <row r="45" spans="1:7" x14ac:dyDescent="0.2">
      <c r="A45" s="4">
        <v>26</v>
      </c>
      <c r="B45" s="8">
        <f t="shared" si="1"/>
        <v>72</v>
      </c>
      <c r="C45" s="17" t="s">
        <v>91</v>
      </c>
      <c r="D45" s="17" t="s">
        <v>117</v>
      </c>
      <c r="E45" s="4" t="s">
        <v>55</v>
      </c>
      <c r="F45" s="18"/>
      <c r="G45" s="11">
        <v>72</v>
      </c>
    </row>
    <row r="46" spans="1:7" x14ac:dyDescent="0.2">
      <c r="A46" s="4">
        <v>27</v>
      </c>
      <c r="B46" s="8">
        <f t="shared" si="1"/>
        <v>71</v>
      </c>
      <c r="C46" s="17" t="s">
        <v>162</v>
      </c>
      <c r="D46" s="17" t="s">
        <v>163</v>
      </c>
      <c r="E46" s="4" t="s">
        <v>55</v>
      </c>
      <c r="F46" s="18"/>
      <c r="G46" s="11">
        <v>71</v>
      </c>
    </row>
    <row r="47" spans="1:7" x14ac:dyDescent="0.2">
      <c r="A47" s="4">
        <v>28</v>
      </c>
      <c r="B47" s="8">
        <f t="shared" si="1"/>
        <v>68</v>
      </c>
      <c r="C47" s="17" t="s">
        <v>91</v>
      </c>
      <c r="D47" s="17" t="s">
        <v>92</v>
      </c>
      <c r="E47" s="4" t="s">
        <v>2</v>
      </c>
      <c r="F47" s="18"/>
      <c r="G47" s="11">
        <v>68</v>
      </c>
    </row>
    <row r="48" spans="1:7" x14ac:dyDescent="0.2">
      <c r="A48" s="4">
        <v>29</v>
      </c>
      <c r="B48" s="8">
        <f t="shared" si="1"/>
        <v>66</v>
      </c>
      <c r="C48" s="17" t="s">
        <v>164</v>
      </c>
      <c r="D48" s="17" t="s">
        <v>165</v>
      </c>
      <c r="E48" s="4" t="s">
        <v>3</v>
      </c>
      <c r="F48" s="18"/>
      <c r="G48" s="11">
        <v>66</v>
      </c>
    </row>
    <row r="49" spans="1:7" x14ac:dyDescent="0.2">
      <c r="A49" s="4">
        <v>30</v>
      </c>
      <c r="B49" s="8">
        <f t="shared" si="1"/>
        <v>65</v>
      </c>
      <c r="C49" s="17" t="s">
        <v>118</v>
      </c>
      <c r="D49" s="17" t="s">
        <v>119</v>
      </c>
      <c r="E49" s="4" t="s">
        <v>55</v>
      </c>
      <c r="F49" s="18"/>
      <c r="G49" s="11">
        <v>65</v>
      </c>
    </row>
    <row r="50" spans="1:7" x14ac:dyDescent="0.2">
      <c r="A50" s="4">
        <v>31</v>
      </c>
      <c r="B50" s="8">
        <f t="shared" si="1"/>
        <v>63</v>
      </c>
      <c r="C50" s="17" t="s">
        <v>166</v>
      </c>
      <c r="D50" s="17" t="s">
        <v>167</v>
      </c>
      <c r="E50" s="4" t="s">
        <v>55</v>
      </c>
      <c r="F50" s="18"/>
      <c r="G50" s="11">
        <v>63</v>
      </c>
    </row>
    <row r="51" spans="1:7" x14ac:dyDescent="0.2">
      <c r="A51" s="4">
        <v>32</v>
      </c>
      <c r="B51" s="8">
        <f t="shared" si="1"/>
        <v>62</v>
      </c>
      <c r="C51" s="17" t="s">
        <v>8</v>
      </c>
      <c r="D51" s="17" t="s">
        <v>66</v>
      </c>
      <c r="E51" s="4" t="s">
        <v>55</v>
      </c>
      <c r="F51" s="18"/>
      <c r="G51" s="11">
        <v>62</v>
      </c>
    </row>
    <row r="52" spans="1:7" x14ac:dyDescent="0.2">
      <c r="A52" s="4">
        <v>33</v>
      </c>
      <c r="B52" s="8">
        <f t="shared" si="1"/>
        <v>59</v>
      </c>
      <c r="C52" s="17" t="s">
        <v>107</v>
      </c>
      <c r="D52" s="17" t="s">
        <v>124</v>
      </c>
      <c r="E52" s="4" t="s">
        <v>150</v>
      </c>
      <c r="F52" s="18"/>
      <c r="G52" s="11">
        <v>59</v>
      </c>
    </row>
    <row r="53" spans="1:7" x14ac:dyDescent="0.2">
      <c r="A53" s="4">
        <v>34</v>
      </c>
      <c r="B53" s="8">
        <f t="shared" si="1"/>
        <v>57</v>
      </c>
      <c r="C53" s="17" t="s">
        <v>91</v>
      </c>
      <c r="D53" s="17" t="s">
        <v>93</v>
      </c>
      <c r="E53" s="4" t="s">
        <v>1</v>
      </c>
      <c r="F53" s="18"/>
      <c r="G53" s="11">
        <v>57</v>
      </c>
    </row>
    <row r="54" spans="1:7" x14ac:dyDescent="0.2">
      <c r="A54" s="4">
        <v>35</v>
      </c>
      <c r="B54" s="8">
        <f t="shared" si="1"/>
        <v>56</v>
      </c>
      <c r="C54" s="17" t="s">
        <v>28</v>
      </c>
      <c r="D54" s="17" t="s">
        <v>168</v>
      </c>
      <c r="E54" s="4" t="s">
        <v>55</v>
      </c>
      <c r="F54" s="18"/>
      <c r="G54" s="11">
        <v>56</v>
      </c>
    </row>
    <row r="55" spans="1:7" x14ac:dyDescent="0.2">
      <c r="A55" s="4">
        <v>36</v>
      </c>
      <c r="B55" s="8">
        <f t="shared" si="1"/>
        <v>56</v>
      </c>
      <c r="C55" s="17" t="s">
        <v>169</v>
      </c>
      <c r="D55" s="17" t="s">
        <v>170</v>
      </c>
      <c r="E55" s="4" t="s">
        <v>2</v>
      </c>
      <c r="F55" s="18"/>
      <c r="G55" s="11">
        <v>56</v>
      </c>
    </row>
    <row r="56" spans="1:7" x14ac:dyDescent="0.2">
      <c r="A56" s="4">
        <v>37</v>
      </c>
      <c r="B56" s="8">
        <f t="shared" si="1"/>
        <v>54</v>
      </c>
      <c r="C56" s="17" t="s">
        <v>69</v>
      </c>
      <c r="D56" s="17" t="s">
        <v>171</v>
      </c>
      <c r="E56" s="4" t="s">
        <v>1</v>
      </c>
      <c r="F56" s="18"/>
      <c r="G56" s="11">
        <v>54</v>
      </c>
    </row>
    <row r="57" spans="1:7" x14ac:dyDescent="0.2">
      <c r="A57" s="4">
        <v>38</v>
      </c>
      <c r="B57" s="8">
        <f t="shared" si="1"/>
        <v>53</v>
      </c>
      <c r="C57" s="17" t="s">
        <v>172</v>
      </c>
      <c r="D57" s="17" t="s">
        <v>173</v>
      </c>
      <c r="E57" s="4" t="s">
        <v>1</v>
      </c>
      <c r="F57" s="18"/>
      <c r="G57" s="11">
        <v>53</v>
      </c>
    </row>
    <row r="58" spans="1:7" x14ac:dyDescent="0.2">
      <c r="A58" s="4">
        <v>39</v>
      </c>
      <c r="B58" s="8">
        <f t="shared" si="1"/>
        <v>51</v>
      </c>
      <c r="C58" s="17" t="s">
        <v>8</v>
      </c>
      <c r="D58" s="17" t="s">
        <v>174</v>
      </c>
      <c r="E58" s="4" t="s">
        <v>1</v>
      </c>
      <c r="F58" s="18"/>
      <c r="G58" s="11">
        <v>51</v>
      </c>
    </row>
    <row r="59" spans="1:7" x14ac:dyDescent="0.2">
      <c r="A59" s="4">
        <v>40</v>
      </c>
      <c r="B59" s="8">
        <f t="shared" si="1"/>
        <v>50</v>
      </c>
      <c r="C59" s="17" t="s">
        <v>28</v>
      </c>
      <c r="D59" s="17" t="s">
        <v>78</v>
      </c>
      <c r="E59" s="4" t="s">
        <v>55</v>
      </c>
      <c r="F59" s="18"/>
      <c r="G59" s="11">
        <v>50</v>
      </c>
    </row>
    <row r="60" spans="1:7" x14ac:dyDescent="0.2">
      <c r="A60" s="4">
        <v>41</v>
      </c>
      <c r="B60" s="8">
        <f t="shared" si="1"/>
        <v>50</v>
      </c>
      <c r="C60" s="17" t="s">
        <v>175</v>
      </c>
      <c r="D60" s="17" t="s">
        <v>176</v>
      </c>
      <c r="E60" s="4" t="s">
        <v>150</v>
      </c>
      <c r="F60" s="18"/>
      <c r="G60" s="11">
        <v>50</v>
      </c>
    </row>
    <row r="61" spans="1:7" x14ac:dyDescent="0.2">
      <c r="A61" s="4">
        <v>42</v>
      </c>
      <c r="B61" s="8">
        <f t="shared" si="1"/>
        <v>48</v>
      </c>
      <c r="C61" s="17" t="s">
        <v>177</v>
      </c>
      <c r="D61" s="17" t="s">
        <v>178</v>
      </c>
      <c r="E61" s="4" t="s">
        <v>1</v>
      </c>
      <c r="F61" s="18"/>
      <c r="G61" s="11">
        <v>48</v>
      </c>
    </row>
    <row r="62" spans="1:7" x14ac:dyDescent="0.2">
      <c r="A62" s="4">
        <v>43</v>
      </c>
      <c r="B62" s="8">
        <f t="shared" si="1"/>
        <v>47</v>
      </c>
      <c r="C62" s="17" t="s">
        <v>71</v>
      </c>
      <c r="D62" s="17" t="s">
        <v>85</v>
      </c>
      <c r="E62" s="4" t="s">
        <v>2</v>
      </c>
      <c r="F62" s="18"/>
      <c r="G62" s="19">
        <v>47</v>
      </c>
    </row>
    <row r="63" spans="1:7" x14ac:dyDescent="0.2">
      <c r="A63" s="4">
        <v>44</v>
      </c>
      <c r="B63" s="8">
        <f t="shared" si="1"/>
        <v>47</v>
      </c>
      <c r="C63" s="17" t="s">
        <v>5</v>
      </c>
      <c r="D63" s="17" t="s">
        <v>179</v>
      </c>
      <c r="E63" s="4" t="s">
        <v>55</v>
      </c>
      <c r="F63" s="18"/>
      <c r="G63" s="11">
        <v>47</v>
      </c>
    </row>
  </sheetData>
  <sortState ref="B20:G63">
    <sortCondition descending="1" ref="B20:B63"/>
  </sortState>
  <dataConsolidate/>
  <mergeCells count="4">
    <mergeCell ref="A1:G1"/>
    <mergeCell ref="A2:G2"/>
    <mergeCell ref="A3:G3"/>
    <mergeCell ref="A18:G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58" sqref="D58"/>
    </sheetView>
  </sheetViews>
  <sheetFormatPr defaultRowHeight="12.75" x14ac:dyDescent="0.2"/>
  <cols>
    <col min="3" max="3" width="10.85546875" customWidth="1"/>
    <col min="4" max="4" width="14" customWidth="1"/>
    <col min="5" max="5" width="16.28515625" customWidth="1"/>
  </cols>
  <sheetData>
    <row r="1" spans="1:7" ht="18.75" thickBot="1" x14ac:dyDescent="0.25">
      <c r="A1" s="307" t="s">
        <v>134</v>
      </c>
      <c r="B1" s="308"/>
      <c r="C1" s="308"/>
      <c r="D1" s="308"/>
      <c r="E1" s="308"/>
      <c r="F1" s="309"/>
      <c r="G1" s="309"/>
    </row>
    <row r="2" spans="1:7" x14ac:dyDescent="0.2">
      <c r="A2" s="313" t="s">
        <v>132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>SUM(F6:G6)</f>
        <v>214</v>
      </c>
      <c r="C6" s="17" t="s">
        <v>48</v>
      </c>
      <c r="D6" s="17" t="s">
        <v>49</v>
      </c>
      <c r="E6" s="4" t="s">
        <v>2</v>
      </c>
      <c r="F6" s="18">
        <v>25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89</v>
      </c>
      <c r="D7" s="17" t="s">
        <v>87</v>
      </c>
      <c r="E7" s="4" t="s">
        <v>55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167</v>
      </c>
      <c r="C8" s="17" t="s">
        <v>80</v>
      </c>
      <c r="D8" s="17" t="s">
        <v>133</v>
      </c>
      <c r="E8" s="4" t="s">
        <v>2</v>
      </c>
      <c r="F8" s="18">
        <v>20</v>
      </c>
      <c r="G8" s="19">
        <v>147</v>
      </c>
    </row>
    <row r="9" spans="1:7" x14ac:dyDescent="0.2">
      <c r="A9" s="4">
        <v>5</v>
      </c>
      <c r="B9" s="8">
        <f>SUM(F9:G9)</f>
        <v>150</v>
      </c>
      <c r="C9" s="17" t="s">
        <v>80</v>
      </c>
      <c r="D9" s="17" t="s">
        <v>81</v>
      </c>
      <c r="E9" s="4" t="s">
        <v>2</v>
      </c>
      <c r="F9" s="18">
        <v>18</v>
      </c>
      <c r="G9" s="19">
        <v>132</v>
      </c>
    </row>
    <row r="10" spans="1:7" ht="18" x14ac:dyDescent="0.2">
      <c r="A10" s="306" t="s">
        <v>18</v>
      </c>
      <c r="B10" s="306"/>
      <c r="C10" s="306"/>
      <c r="D10" s="306"/>
      <c r="E10" s="306"/>
      <c r="F10" s="306"/>
      <c r="G10" s="306"/>
    </row>
    <row r="11" spans="1:7" ht="25.5" x14ac:dyDescent="0.2">
      <c r="A11" s="3" t="s">
        <v>23</v>
      </c>
      <c r="B11" s="6" t="s">
        <v>56</v>
      </c>
      <c r="C11" s="3" t="s">
        <v>17</v>
      </c>
      <c r="D11" s="3" t="s">
        <v>20</v>
      </c>
      <c r="E11" s="3" t="s">
        <v>4</v>
      </c>
      <c r="F11" s="7" t="s">
        <v>22</v>
      </c>
      <c r="G11" s="7" t="s">
        <v>21</v>
      </c>
    </row>
    <row r="12" spans="1:7" x14ac:dyDescent="0.2">
      <c r="A12" s="4">
        <v>1</v>
      </c>
      <c r="B12" s="8">
        <f t="shared" ref="B12:B30" si="0">SUM(F12:G12)</f>
        <v>250</v>
      </c>
      <c r="C12" s="17" t="s">
        <v>5</v>
      </c>
      <c r="D12" s="17" t="s">
        <v>9</v>
      </c>
      <c r="E12" s="4" t="s">
        <v>1</v>
      </c>
      <c r="F12" s="18">
        <v>30</v>
      </c>
      <c r="G12" s="19">
        <v>220</v>
      </c>
    </row>
    <row r="13" spans="1:7" x14ac:dyDescent="0.2">
      <c r="A13" s="4">
        <v>2</v>
      </c>
      <c r="B13" s="8">
        <f t="shared" si="0"/>
        <v>214</v>
      </c>
      <c r="C13" s="17" t="s">
        <v>114</v>
      </c>
      <c r="D13" s="17" t="s">
        <v>115</v>
      </c>
      <c r="E13" s="4" t="s">
        <v>2</v>
      </c>
      <c r="F13" s="18">
        <v>25</v>
      </c>
      <c r="G13" s="11">
        <v>189</v>
      </c>
    </row>
    <row r="14" spans="1:7" x14ac:dyDescent="0.2">
      <c r="A14" s="4">
        <v>3</v>
      </c>
      <c r="B14" s="8">
        <f t="shared" si="0"/>
        <v>181</v>
      </c>
      <c r="C14" s="17" t="s">
        <v>69</v>
      </c>
      <c r="D14" s="17" t="s">
        <v>70</v>
      </c>
      <c r="E14" s="4" t="s">
        <v>55</v>
      </c>
      <c r="F14" s="18">
        <v>16</v>
      </c>
      <c r="G14" s="11">
        <v>165</v>
      </c>
    </row>
    <row r="15" spans="1:7" x14ac:dyDescent="0.2">
      <c r="A15" s="4">
        <v>4</v>
      </c>
      <c r="B15" s="8">
        <f t="shared" si="0"/>
        <v>167</v>
      </c>
      <c r="C15" s="17" t="s">
        <v>67</v>
      </c>
      <c r="D15" s="17" t="s">
        <v>68</v>
      </c>
      <c r="E15" s="4" t="s">
        <v>2</v>
      </c>
      <c r="F15" s="18">
        <v>20</v>
      </c>
      <c r="G15" s="11">
        <v>147</v>
      </c>
    </row>
    <row r="16" spans="1:7" x14ac:dyDescent="0.2">
      <c r="A16" s="4">
        <v>5</v>
      </c>
      <c r="B16" s="8">
        <f t="shared" si="0"/>
        <v>145</v>
      </c>
      <c r="C16" s="17" t="s">
        <v>16</v>
      </c>
      <c r="D16" s="17" t="s">
        <v>15</v>
      </c>
      <c r="E16" s="4" t="s">
        <v>1</v>
      </c>
      <c r="F16" s="18">
        <v>13</v>
      </c>
      <c r="G16" s="11">
        <v>132</v>
      </c>
    </row>
    <row r="17" spans="1:7" x14ac:dyDescent="0.2">
      <c r="A17" s="4">
        <v>6</v>
      </c>
      <c r="B17" s="8">
        <f t="shared" si="0"/>
        <v>134</v>
      </c>
      <c r="C17" s="17" t="s">
        <v>60</v>
      </c>
      <c r="D17" s="17" t="s">
        <v>61</v>
      </c>
      <c r="E17" s="4" t="s">
        <v>2</v>
      </c>
      <c r="F17" s="18">
        <v>14</v>
      </c>
      <c r="G17" s="11">
        <v>120</v>
      </c>
    </row>
    <row r="18" spans="1:7" x14ac:dyDescent="0.2">
      <c r="A18" s="4">
        <v>7</v>
      </c>
      <c r="B18" s="8">
        <f t="shared" si="0"/>
        <v>132</v>
      </c>
      <c r="C18" s="17" t="s">
        <v>30</v>
      </c>
      <c r="D18" s="17" t="s">
        <v>51</v>
      </c>
      <c r="E18" s="4" t="s">
        <v>2</v>
      </c>
      <c r="F18" s="18">
        <v>22</v>
      </c>
      <c r="G18" s="19">
        <v>110</v>
      </c>
    </row>
    <row r="19" spans="1:7" x14ac:dyDescent="0.2">
      <c r="A19" s="4">
        <v>8</v>
      </c>
      <c r="B19" s="8">
        <f t="shared" si="0"/>
        <v>120</v>
      </c>
      <c r="C19" s="17" t="s">
        <v>101</v>
      </c>
      <c r="D19" s="17" t="s">
        <v>102</v>
      </c>
      <c r="E19" s="4" t="s">
        <v>3</v>
      </c>
      <c r="F19" s="18">
        <v>18</v>
      </c>
      <c r="G19" s="11">
        <v>102</v>
      </c>
    </row>
    <row r="20" spans="1:7" x14ac:dyDescent="0.2">
      <c r="A20" s="4">
        <v>9</v>
      </c>
      <c r="B20" s="8">
        <f t="shared" si="0"/>
        <v>105</v>
      </c>
      <c r="C20" s="17" t="s">
        <v>13</v>
      </c>
      <c r="D20" s="17" t="s">
        <v>12</v>
      </c>
      <c r="E20" s="4" t="s">
        <v>55</v>
      </c>
      <c r="F20" s="18">
        <v>11</v>
      </c>
      <c r="G20" s="11">
        <v>94</v>
      </c>
    </row>
    <row r="21" spans="1:7" x14ac:dyDescent="0.2">
      <c r="A21" s="4">
        <v>10</v>
      </c>
      <c r="B21" s="8">
        <f t="shared" si="0"/>
        <v>104</v>
      </c>
      <c r="C21" s="17" t="s">
        <v>7</v>
      </c>
      <c r="D21" s="17" t="s">
        <v>29</v>
      </c>
      <c r="E21" s="4" t="s">
        <v>2</v>
      </c>
      <c r="F21" s="18">
        <v>15</v>
      </c>
      <c r="G21" s="19">
        <v>89</v>
      </c>
    </row>
    <row r="22" spans="1:7" x14ac:dyDescent="0.2">
      <c r="A22" s="4">
        <v>11</v>
      </c>
      <c r="B22" s="8">
        <f t="shared" si="0"/>
        <v>98</v>
      </c>
      <c r="C22" s="17" t="s">
        <v>62</v>
      </c>
      <c r="D22" s="17" t="s">
        <v>63</v>
      </c>
      <c r="E22" s="4" t="s">
        <v>55</v>
      </c>
      <c r="F22" s="18">
        <v>12</v>
      </c>
      <c r="G22" s="11">
        <v>86</v>
      </c>
    </row>
    <row r="23" spans="1:7" x14ac:dyDescent="0.2">
      <c r="A23" s="4">
        <v>12</v>
      </c>
      <c r="B23" s="8">
        <f t="shared" si="0"/>
        <v>93</v>
      </c>
      <c r="C23" s="17" t="s">
        <v>50</v>
      </c>
      <c r="D23" s="17" t="s">
        <v>40</v>
      </c>
      <c r="E23" s="4" t="s">
        <v>3</v>
      </c>
      <c r="F23" s="18">
        <v>10</v>
      </c>
      <c r="G23" s="11">
        <v>83</v>
      </c>
    </row>
    <row r="24" spans="1:7" x14ac:dyDescent="0.2">
      <c r="A24" s="4">
        <v>13</v>
      </c>
      <c r="B24" s="8">
        <f t="shared" si="0"/>
        <v>80</v>
      </c>
      <c r="C24" s="17" t="s">
        <v>91</v>
      </c>
      <c r="D24" s="17" t="s">
        <v>92</v>
      </c>
      <c r="E24" s="4" t="s">
        <v>2</v>
      </c>
      <c r="F24" s="18"/>
      <c r="G24" s="19">
        <v>80</v>
      </c>
    </row>
    <row r="25" spans="1:7" x14ac:dyDescent="0.2">
      <c r="A25" s="4">
        <v>14</v>
      </c>
      <c r="B25" s="8">
        <f t="shared" si="0"/>
        <v>77</v>
      </c>
      <c r="C25" s="17" t="s">
        <v>71</v>
      </c>
      <c r="D25" s="17" t="s">
        <v>85</v>
      </c>
      <c r="E25" s="4" t="s">
        <v>2</v>
      </c>
      <c r="F25" s="18"/>
      <c r="G25" s="19">
        <v>77</v>
      </c>
    </row>
    <row r="26" spans="1:7" x14ac:dyDescent="0.2">
      <c r="A26" s="4">
        <v>15</v>
      </c>
      <c r="B26" s="8">
        <f t="shared" si="0"/>
        <v>74</v>
      </c>
      <c r="C26" s="17" t="s">
        <v>28</v>
      </c>
      <c r="D26" s="17" t="s">
        <v>78</v>
      </c>
      <c r="E26" s="4" t="s">
        <v>55</v>
      </c>
      <c r="F26" s="18"/>
      <c r="G26" s="11">
        <v>74</v>
      </c>
    </row>
    <row r="27" spans="1:7" x14ac:dyDescent="0.2">
      <c r="A27" s="4">
        <v>16</v>
      </c>
      <c r="B27" s="8">
        <f t="shared" si="0"/>
        <v>71</v>
      </c>
      <c r="C27" s="17" t="s">
        <v>64</v>
      </c>
      <c r="D27" s="17" t="s">
        <v>65</v>
      </c>
      <c r="E27" s="4" t="s">
        <v>2</v>
      </c>
      <c r="F27" s="18"/>
      <c r="G27" s="11">
        <v>71</v>
      </c>
    </row>
    <row r="28" spans="1:7" x14ac:dyDescent="0.2">
      <c r="A28" s="4">
        <v>17</v>
      </c>
      <c r="B28" s="8">
        <f t="shared" si="0"/>
        <v>68</v>
      </c>
      <c r="C28" s="17" t="s">
        <v>6</v>
      </c>
      <c r="D28" s="17" t="s">
        <v>10</v>
      </c>
      <c r="E28" s="4" t="s">
        <v>2</v>
      </c>
      <c r="F28" s="18"/>
      <c r="G28" s="19">
        <v>68</v>
      </c>
    </row>
    <row r="29" spans="1:7" x14ac:dyDescent="0.2">
      <c r="A29" s="4">
        <v>18</v>
      </c>
      <c r="B29" s="8">
        <f t="shared" si="0"/>
        <v>65</v>
      </c>
      <c r="C29" s="17" t="s">
        <v>8</v>
      </c>
      <c r="D29" s="17" t="s">
        <v>66</v>
      </c>
      <c r="E29" s="4" t="s">
        <v>55</v>
      </c>
      <c r="F29" s="18"/>
      <c r="G29" s="11">
        <v>65</v>
      </c>
    </row>
    <row r="30" spans="1:7" x14ac:dyDescent="0.2">
      <c r="A30" s="4">
        <v>19</v>
      </c>
      <c r="B30" s="8">
        <f t="shared" si="0"/>
        <v>62</v>
      </c>
      <c r="C30" s="17" t="s">
        <v>82</v>
      </c>
      <c r="D30" s="17" t="s">
        <v>83</v>
      </c>
      <c r="E30" s="4" t="s">
        <v>3</v>
      </c>
      <c r="F30" s="18"/>
      <c r="G30" s="11">
        <v>62</v>
      </c>
    </row>
  </sheetData>
  <sortState ref="B12:G30">
    <sortCondition descending="1" ref="B12:B30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D58" sqref="D58"/>
    </sheetView>
  </sheetViews>
  <sheetFormatPr defaultRowHeight="12.75" x14ac:dyDescent="0.2"/>
  <cols>
    <col min="1" max="1" width="8.28515625" customWidth="1"/>
    <col min="3" max="3" width="10.85546875" customWidth="1"/>
    <col min="4" max="4" width="12.85546875" customWidth="1"/>
    <col min="5" max="5" width="14.42578125" customWidth="1"/>
  </cols>
  <sheetData>
    <row r="1" spans="1:7" ht="18.75" thickBot="1" x14ac:dyDescent="0.25">
      <c r="A1" s="307" t="s">
        <v>131</v>
      </c>
      <c r="B1" s="308"/>
      <c r="C1" s="308"/>
      <c r="D1" s="308"/>
      <c r="E1" s="308"/>
      <c r="F1" s="309"/>
      <c r="G1" s="309"/>
    </row>
    <row r="2" spans="1:7" x14ac:dyDescent="0.2">
      <c r="A2" s="313" t="s">
        <v>111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 t="shared" ref="B5:B10" si="0"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 t="shared" si="0"/>
        <v>214</v>
      </c>
      <c r="C6" s="17" t="s">
        <v>48</v>
      </c>
      <c r="D6" s="17" t="s">
        <v>49</v>
      </c>
      <c r="E6" s="4" t="s">
        <v>2</v>
      </c>
      <c r="F6" s="18">
        <v>25</v>
      </c>
      <c r="G6" s="19">
        <v>189</v>
      </c>
    </row>
    <row r="7" spans="1:7" x14ac:dyDescent="0.2">
      <c r="A7" s="4">
        <v>3</v>
      </c>
      <c r="B7" s="8">
        <f t="shared" si="0"/>
        <v>187</v>
      </c>
      <c r="C7" s="17" t="s">
        <v>80</v>
      </c>
      <c r="D7" s="17" t="s">
        <v>97</v>
      </c>
      <c r="E7" s="4" t="s">
        <v>2</v>
      </c>
      <c r="F7" s="18">
        <v>22</v>
      </c>
      <c r="G7" s="19">
        <v>165</v>
      </c>
    </row>
    <row r="8" spans="1:7" x14ac:dyDescent="0.2">
      <c r="A8" s="4">
        <v>4</v>
      </c>
      <c r="B8" s="8">
        <f t="shared" si="0"/>
        <v>167</v>
      </c>
      <c r="C8" s="17" t="s">
        <v>89</v>
      </c>
      <c r="D8" s="17" t="s">
        <v>87</v>
      </c>
      <c r="E8" s="4" t="s">
        <v>55</v>
      </c>
      <c r="F8" s="18">
        <v>20</v>
      </c>
      <c r="G8" s="19">
        <v>147</v>
      </c>
    </row>
    <row r="9" spans="1:7" x14ac:dyDescent="0.2">
      <c r="A9" s="4">
        <v>5</v>
      </c>
      <c r="B9" s="8">
        <f t="shared" si="0"/>
        <v>150</v>
      </c>
      <c r="C9" s="17" t="s">
        <v>80</v>
      </c>
      <c r="D9" s="17" t="s">
        <v>81</v>
      </c>
      <c r="E9" s="4" t="s">
        <v>2</v>
      </c>
      <c r="F9" s="18">
        <v>18</v>
      </c>
      <c r="G9" s="19">
        <v>132</v>
      </c>
    </row>
    <row r="10" spans="1:7" x14ac:dyDescent="0.2">
      <c r="A10" s="4">
        <v>6</v>
      </c>
      <c r="B10" s="8">
        <f t="shared" si="0"/>
        <v>136</v>
      </c>
      <c r="C10" s="17" t="s">
        <v>112</v>
      </c>
      <c r="D10" s="17" t="s">
        <v>113</v>
      </c>
      <c r="E10" s="4" t="s">
        <v>55</v>
      </c>
      <c r="F10" s="18">
        <v>16</v>
      </c>
      <c r="G10" s="19">
        <v>120</v>
      </c>
    </row>
    <row r="11" spans="1:7" ht="18" x14ac:dyDescent="0.2">
      <c r="A11" s="306" t="s">
        <v>18</v>
      </c>
      <c r="B11" s="306"/>
      <c r="C11" s="306"/>
      <c r="D11" s="306"/>
      <c r="E11" s="306"/>
      <c r="F11" s="306"/>
      <c r="G11" s="306"/>
    </row>
    <row r="12" spans="1:7" ht="25.5" x14ac:dyDescent="0.2">
      <c r="A12" s="3" t="s">
        <v>23</v>
      </c>
      <c r="B12" s="6" t="s">
        <v>56</v>
      </c>
      <c r="C12" s="3" t="s">
        <v>17</v>
      </c>
      <c r="D12" s="3" t="s">
        <v>20</v>
      </c>
      <c r="E12" s="3" t="s">
        <v>4</v>
      </c>
      <c r="F12" s="7" t="s">
        <v>22</v>
      </c>
      <c r="G12" s="7" t="s">
        <v>21</v>
      </c>
    </row>
    <row r="13" spans="1:7" x14ac:dyDescent="0.2">
      <c r="A13" s="4">
        <v>1</v>
      </c>
      <c r="B13" s="8">
        <f t="shared" ref="B13:B43" si="1">SUM(F13:G13)</f>
        <v>245</v>
      </c>
      <c r="C13" s="17" t="s">
        <v>114</v>
      </c>
      <c r="D13" s="17" t="s">
        <v>115</v>
      </c>
      <c r="E13" s="4" t="s">
        <v>2</v>
      </c>
      <c r="F13" s="18">
        <v>25</v>
      </c>
      <c r="G13" s="11">
        <v>220</v>
      </c>
    </row>
    <row r="14" spans="1:7" x14ac:dyDescent="0.2">
      <c r="A14" s="4">
        <v>2</v>
      </c>
      <c r="B14" s="8">
        <f t="shared" si="1"/>
        <v>219</v>
      </c>
      <c r="C14" s="17" t="s">
        <v>28</v>
      </c>
      <c r="D14" s="17" t="s">
        <v>14</v>
      </c>
      <c r="E14" s="4" t="s">
        <v>2</v>
      </c>
      <c r="F14" s="18">
        <v>30</v>
      </c>
      <c r="G14" s="19">
        <v>189</v>
      </c>
    </row>
    <row r="15" spans="1:7" x14ac:dyDescent="0.2">
      <c r="A15" s="4">
        <v>3</v>
      </c>
      <c r="B15" s="8">
        <f t="shared" si="1"/>
        <v>187</v>
      </c>
      <c r="C15" s="17" t="s">
        <v>60</v>
      </c>
      <c r="D15" s="17" t="s">
        <v>61</v>
      </c>
      <c r="E15" s="4" t="s">
        <v>2</v>
      </c>
      <c r="F15" s="18">
        <v>22</v>
      </c>
      <c r="G15" s="11">
        <v>165</v>
      </c>
    </row>
    <row r="16" spans="1:7" x14ac:dyDescent="0.2">
      <c r="A16" s="4">
        <v>4</v>
      </c>
      <c r="B16" s="8">
        <f t="shared" si="1"/>
        <v>165</v>
      </c>
      <c r="C16" s="17" t="s">
        <v>67</v>
      </c>
      <c r="D16" s="17" t="s">
        <v>68</v>
      </c>
      <c r="E16" s="4" t="s">
        <v>2</v>
      </c>
      <c r="F16" s="18">
        <v>18</v>
      </c>
      <c r="G16" s="11">
        <v>147</v>
      </c>
    </row>
    <row r="17" spans="1:7" x14ac:dyDescent="0.2">
      <c r="A17" s="4">
        <v>5</v>
      </c>
      <c r="B17" s="8">
        <f t="shared" si="1"/>
        <v>147</v>
      </c>
      <c r="C17" s="17" t="s">
        <v>13</v>
      </c>
      <c r="D17" s="17" t="s">
        <v>12</v>
      </c>
      <c r="E17" s="4" t="s">
        <v>55</v>
      </c>
      <c r="F17" s="18">
        <v>15</v>
      </c>
      <c r="G17" s="11">
        <v>132</v>
      </c>
    </row>
    <row r="18" spans="1:7" x14ac:dyDescent="0.2">
      <c r="A18" s="4">
        <v>6</v>
      </c>
      <c r="B18" s="8">
        <f t="shared" si="1"/>
        <v>140</v>
      </c>
      <c r="C18" s="17" t="s">
        <v>7</v>
      </c>
      <c r="D18" s="17" t="s">
        <v>29</v>
      </c>
      <c r="E18" s="4" t="s">
        <v>2</v>
      </c>
      <c r="F18" s="18">
        <v>20</v>
      </c>
      <c r="G18" s="19">
        <v>120</v>
      </c>
    </row>
    <row r="19" spans="1:7" x14ac:dyDescent="0.2">
      <c r="A19" s="4">
        <v>7</v>
      </c>
      <c r="B19" s="8">
        <f t="shared" si="1"/>
        <v>126</v>
      </c>
      <c r="C19" s="17" t="s">
        <v>101</v>
      </c>
      <c r="D19" s="17" t="s">
        <v>102</v>
      </c>
      <c r="E19" s="4" t="s">
        <v>3</v>
      </c>
      <c r="F19" s="18">
        <v>16</v>
      </c>
      <c r="G19" s="11">
        <v>110</v>
      </c>
    </row>
    <row r="20" spans="1:7" x14ac:dyDescent="0.2">
      <c r="A20" s="4">
        <v>8</v>
      </c>
      <c r="B20" s="8">
        <f t="shared" si="1"/>
        <v>114</v>
      </c>
      <c r="C20" s="17" t="s">
        <v>11</v>
      </c>
      <c r="D20" s="17" t="s">
        <v>14</v>
      </c>
      <c r="E20" s="4" t="s">
        <v>2</v>
      </c>
      <c r="F20" s="18">
        <v>12</v>
      </c>
      <c r="G20" s="11">
        <v>102</v>
      </c>
    </row>
    <row r="21" spans="1:7" x14ac:dyDescent="0.2">
      <c r="A21" s="4">
        <v>9</v>
      </c>
      <c r="B21" s="8">
        <f t="shared" si="1"/>
        <v>108</v>
      </c>
      <c r="C21" s="17" t="s">
        <v>5</v>
      </c>
      <c r="D21" s="17" t="s">
        <v>9</v>
      </c>
      <c r="E21" s="4" t="s">
        <v>1</v>
      </c>
      <c r="F21" s="18">
        <v>14</v>
      </c>
      <c r="G21" s="19">
        <v>94</v>
      </c>
    </row>
    <row r="22" spans="1:7" x14ac:dyDescent="0.2">
      <c r="A22" s="4">
        <v>10</v>
      </c>
      <c r="B22" s="8">
        <f t="shared" si="1"/>
        <v>90</v>
      </c>
      <c r="C22" s="17" t="s">
        <v>6</v>
      </c>
      <c r="D22" s="17" t="s">
        <v>10</v>
      </c>
      <c r="E22" s="4" t="s">
        <v>2</v>
      </c>
      <c r="F22" s="18">
        <v>10</v>
      </c>
      <c r="G22" s="19">
        <v>80</v>
      </c>
    </row>
    <row r="23" spans="1:7" x14ac:dyDescent="0.2">
      <c r="A23" s="4">
        <v>11</v>
      </c>
      <c r="B23" s="8">
        <f t="shared" si="1"/>
        <v>89</v>
      </c>
      <c r="C23" s="17" t="s">
        <v>91</v>
      </c>
      <c r="D23" s="17" t="s">
        <v>116</v>
      </c>
      <c r="E23" s="4" t="s">
        <v>55</v>
      </c>
      <c r="F23" s="18"/>
      <c r="G23" s="19">
        <v>89</v>
      </c>
    </row>
    <row r="24" spans="1:7" x14ac:dyDescent="0.2">
      <c r="A24" s="4">
        <v>12</v>
      </c>
      <c r="B24" s="8">
        <f t="shared" si="1"/>
        <v>87</v>
      </c>
      <c r="C24" s="17" t="s">
        <v>16</v>
      </c>
      <c r="D24" s="17" t="s">
        <v>15</v>
      </c>
      <c r="E24" s="4" t="s">
        <v>1</v>
      </c>
      <c r="F24" s="18">
        <v>13</v>
      </c>
      <c r="G24" s="11">
        <v>74</v>
      </c>
    </row>
    <row r="25" spans="1:7" x14ac:dyDescent="0.2">
      <c r="A25" s="4">
        <v>13</v>
      </c>
      <c r="B25" s="8">
        <f t="shared" si="1"/>
        <v>86</v>
      </c>
      <c r="C25" s="17" t="s">
        <v>91</v>
      </c>
      <c r="D25" s="17" t="s">
        <v>117</v>
      </c>
      <c r="E25" s="4" t="s">
        <v>55</v>
      </c>
      <c r="F25" s="18"/>
      <c r="G25" s="19">
        <v>86</v>
      </c>
    </row>
    <row r="26" spans="1:7" x14ac:dyDescent="0.2">
      <c r="A26" s="4">
        <v>14</v>
      </c>
      <c r="B26" s="8">
        <f t="shared" si="1"/>
        <v>83</v>
      </c>
      <c r="C26" s="17" t="s">
        <v>69</v>
      </c>
      <c r="D26" s="17" t="s">
        <v>70</v>
      </c>
      <c r="E26" s="4" t="s">
        <v>55</v>
      </c>
      <c r="F26" s="18"/>
      <c r="G26" s="11">
        <v>83</v>
      </c>
    </row>
    <row r="27" spans="1:7" x14ac:dyDescent="0.2">
      <c r="A27" s="4">
        <v>15</v>
      </c>
      <c r="B27" s="8">
        <f t="shared" si="1"/>
        <v>82</v>
      </c>
      <c r="C27" s="17" t="s">
        <v>71</v>
      </c>
      <c r="D27" s="17" t="s">
        <v>85</v>
      </c>
      <c r="E27" s="4" t="s">
        <v>2</v>
      </c>
      <c r="F27" s="18">
        <v>11</v>
      </c>
      <c r="G27" s="19">
        <v>71</v>
      </c>
    </row>
    <row r="28" spans="1:7" x14ac:dyDescent="0.2">
      <c r="A28" s="4">
        <v>16</v>
      </c>
      <c r="B28" s="8">
        <f t="shared" si="1"/>
        <v>77</v>
      </c>
      <c r="C28" s="17" t="s">
        <v>62</v>
      </c>
      <c r="D28" s="17" t="s">
        <v>63</v>
      </c>
      <c r="E28" s="4" t="s">
        <v>55</v>
      </c>
      <c r="F28" s="18"/>
      <c r="G28" s="11">
        <v>77</v>
      </c>
    </row>
    <row r="29" spans="1:7" x14ac:dyDescent="0.2">
      <c r="A29" s="4">
        <v>17</v>
      </c>
      <c r="B29" s="8">
        <f t="shared" si="1"/>
        <v>68</v>
      </c>
      <c r="C29" s="17" t="s">
        <v>50</v>
      </c>
      <c r="D29" s="17" t="s">
        <v>40</v>
      </c>
      <c r="E29" s="4" t="s">
        <v>3</v>
      </c>
      <c r="F29" s="18"/>
      <c r="G29" s="11">
        <v>68</v>
      </c>
    </row>
    <row r="30" spans="1:7" x14ac:dyDescent="0.2">
      <c r="A30" s="4">
        <v>18</v>
      </c>
      <c r="B30" s="8">
        <f t="shared" si="1"/>
        <v>65</v>
      </c>
      <c r="C30" s="17" t="s">
        <v>118</v>
      </c>
      <c r="D30" s="17" t="s">
        <v>119</v>
      </c>
      <c r="E30" s="4" t="s">
        <v>55</v>
      </c>
      <c r="F30" s="18"/>
      <c r="G30" s="19">
        <v>65</v>
      </c>
    </row>
    <row r="31" spans="1:7" x14ac:dyDescent="0.2">
      <c r="A31" s="4">
        <v>19</v>
      </c>
      <c r="B31" s="8">
        <f t="shared" si="1"/>
        <v>62</v>
      </c>
      <c r="C31" s="17" t="s">
        <v>71</v>
      </c>
      <c r="D31" s="17" t="s">
        <v>88</v>
      </c>
      <c r="E31" s="4" t="s">
        <v>2</v>
      </c>
      <c r="F31" s="18"/>
      <c r="G31" s="19">
        <v>62</v>
      </c>
    </row>
    <row r="32" spans="1:7" x14ac:dyDescent="0.2">
      <c r="A32" s="4">
        <v>20</v>
      </c>
      <c r="B32" s="8">
        <f t="shared" si="1"/>
        <v>60</v>
      </c>
      <c r="C32" s="17" t="s">
        <v>127</v>
      </c>
      <c r="D32" s="17" t="s">
        <v>106</v>
      </c>
      <c r="E32" s="4" t="s">
        <v>55</v>
      </c>
      <c r="F32" s="18"/>
      <c r="G32" s="19">
        <v>60</v>
      </c>
    </row>
    <row r="33" spans="1:7" x14ac:dyDescent="0.2">
      <c r="A33" s="4">
        <v>21</v>
      </c>
      <c r="B33" s="8">
        <f t="shared" si="1"/>
        <v>58</v>
      </c>
      <c r="C33" s="17" t="s">
        <v>8</v>
      </c>
      <c r="D33" s="17" t="s">
        <v>66</v>
      </c>
      <c r="E33" s="4" t="s">
        <v>55</v>
      </c>
      <c r="F33" s="18"/>
      <c r="G33" s="11">
        <v>58</v>
      </c>
    </row>
    <row r="34" spans="1:7" x14ac:dyDescent="0.2">
      <c r="A34" s="4">
        <v>22</v>
      </c>
      <c r="B34" s="8">
        <f t="shared" si="1"/>
        <v>56</v>
      </c>
      <c r="C34" s="17" t="s">
        <v>120</v>
      </c>
      <c r="D34" s="17" t="s">
        <v>121</v>
      </c>
      <c r="E34" s="4" t="s">
        <v>55</v>
      </c>
      <c r="F34" s="18"/>
      <c r="G34" s="19">
        <v>56</v>
      </c>
    </row>
    <row r="35" spans="1:7" x14ac:dyDescent="0.2">
      <c r="A35" s="4">
        <v>23</v>
      </c>
      <c r="B35" s="8">
        <f t="shared" si="1"/>
        <v>54</v>
      </c>
      <c r="C35" s="17" t="s">
        <v>28</v>
      </c>
      <c r="D35" s="17" t="s">
        <v>78</v>
      </c>
      <c r="E35" s="4" t="s">
        <v>55</v>
      </c>
      <c r="F35" s="18"/>
      <c r="G35" s="11">
        <v>54</v>
      </c>
    </row>
    <row r="36" spans="1:7" x14ac:dyDescent="0.2">
      <c r="A36" s="4">
        <v>24</v>
      </c>
      <c r="B36" s="8">
        <f t="shared" si="1"/>
        <v>52</v>
      </c>
      <c r="C36" s="17" t="s">
        <v>91</v>
      </c>
      <c r="D36" s="17" t="s">
        <v>93</v>
      </c>
      <c r="E36" s="4" t="s">
        <v>1</v>
      </c>
      <c r="F36" s="18"/>
      <c r="G36" s="19">
        <v>52</v>
      </c>
    </row>
    <row r="37" spans="1:7" x14ac:dyDescent="0.2">
      <c r="A37" s="4">
        <v>25</v>
      </c>
      <c r="B37" s="8">
        <f t="shared" si="1"/>
        <v>50</v>
      </c>
      <c r="C37" s="17" t="s">
        <v>82</v>
      </c>
      <c r="D37" s="17" t="s">
        <v>83</v>
      </c>
      <c r="E37" s="4" t="s">
        <v>3</v>
      </c>
      <c r="F37" s="18"/>
      <c r="G37" s="11">
        <v>50</v>
      </c>
    </row>
    <row r="38" spans="1:7" x14ac:dyDescent="0.2">
      <c r="A38" s="4">
        <v>26</v>
      </c>
      <c r="B38" s="8">
        <f t="shared" si="1"/>
        <v>48</v>
      </c>
      <c r="C38" s="17" t="s">
        <v>28</v>
      </c>
      <c r="D38" s="17" t="s">
        <v>41</v>
      </c>
      <c r="E38" s="4" t="s">
        <v>2</v>
      </c>
      <c r="F38" s="18"/>
      <c r="G38" s="11">
        <v>48</v>
      </c>
    </row>
    <row r="39" spans="1:7" x14ac:dyDescent="0.2">
      <c r="A39" s="4">
        <v>27</v>
      </c>
      <c r="B39" s="8">
        <f t="shared" si="1"/>
        <v>47</v>
      </c>
      <c r="C39" s="17" t="s">
        <v>64</v>
      </c>
      <c r="D39" s="17" t="s">
        <v>65</v>
      </c>
      <c r="E39" s="4" t="s">
        <v>2</v>
      </c>
      <c r="F39" s="18"/>
      <c r="G39" s="11">
        <v>47</v>
      </c>
    </row>
    <row r="40" spans="1:7" x14ac:dyDescent="0.2">
      <c r="A40" s="4">
        <v>28</v>
      </c>
      <c r="B40" s="8">
        <f t="shared" si="1"/>
        <v>45</v>
      </c>
      <c r="C40" s="17" t="s">
        <v>122</v>
      </c>
      <c r="D40" s="17" t="s">
        <v>123</v>
      </c>
      <c r="E40" s="4" t="s">
        <v>55</v>
      </c>
      <c r="F40" s="18"/>
      <c r="G40" s="19">
        <v>45</v>
      </c>
    </row>
    <row r="41" spans="1:7" x14ac:dyDescent="0.2">
      <c r="A41" s="4">
        <v>29</v>
      </c>
      <c r="B41" s="8">
        <f t="shared" si="1"/>
        <v>44</v>
      </c>
      <c r="C41" s="17" t="s">
        <v>107</v>
      </c>
      <c r="D41" s="17" t="s">
        <v>124</v>
      </c>
      <c r="E41" s="4" t="s">
        <v>2</v>
      </c>
      <c r="F41" s="18"/>
      <c r="G41" s="19">
        <v>44</v>
      </c>
    </row>
    <row r="42" spans="1:7" x14ac:dyDescent="0.2">
      <c r="A42" s="4">
        <v>30</v>
      </c>
      <c r="B42" s="8">
        <f t="shared" si="1"/>
        <v>43</v>
      </c>
      <c r="C42" s="17" t="s">
        <v>8</v>
      </c>
      <c r="D42" s="17" t="s">
        <v>84</v>
      </c>
      <c r="E42" s="4" t="s">
        <v>2</v>
      </c>
      <c r="F42" s="18"/>
      <c r="G42" s="19">
        <v>43</v>
      </c>
    </row>
    <row r="43" spans="1:7" x14ac:dyDescent="0.2">
      <c r="A43" s="4">
        <v>31</v>
      </c>
      <c r="B43" s="8">
        <f t="shared" si="1"/>
        <v>42</v>
      </c>
      <c r="C43" s="17" t="s">
        <v>125</v>
      </c>
      <c r="D43" s="17" t="s">
        <v>126</v>
      </c>
      <c r="E43" s="4" t="s">
        <v>55</v>
      </c>
      <c r="F43" s="18"/>
      <c r="G43" s="19">
        <v>42</v>
      </c>
    </row>
  </sheetData>
  <sortState ref="B13:G43">
    <sortCondition descending="1" ref="B13:B43"/>
  </sortState>
  <mergeCells count="4">
    <mergeCell ref="A1:G1"/>
    <mergeCell ref="A2:G2"/>
    <mergeCell ref="A3:G3"/>
    <mergeCell ref="A11:G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0" zoomScaleNormal="90" workbookViewId="0">
      <selection activeCell="K43" sqref="K43"/>
    </sheetView>
  </sheetViews>
  <sheetFormatPr defaultRowHeight="12.75" x14ac:dyDescent="0.2"/>
  <cols>
    <col min="1" max="1" width="8.28515625" customWidth="1"/>
    <col min="3" max="3" width="10.85546875" customWidth="1"/>
    <col min="4" max="4" width="12.85546875" customWidth="1"/>
    <col min="5" max="5" width="14.42578125" customWidth="1"/>
  </cols>
  <sheetData>
    <row r="1" spans="1:7" ht="18.75" thickBot="1" x14ac:dyDescent="0.25">
      <c r="A1" s="307" t="s">
        <v>109</v>
      </c>
      <c r="B1" s="308"/>
      <c r="C1" s="308"/>
      <c r="D1" s="308"/>
      <c r="E1" s="308"/>
      <c r="F1" s="309"/>
      <c r="G1" s="309"/>
    </row>
    <row r="2" spans="1:7" x14ac:dyDescent="0.2">
      <c r="A2" s="313" t="s">
        <v>110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245</v>
      </c>
      <c r="C5" s="17" t="s">
        <v>24</v>
      </c>
      <c r="D5" s="17" t="s">
        <v>25</v>
      </c>
      <c r="E5" s="4" t="s">
        <v>55</v>
      </c>
      <c r="F5" s="18">
        <v>25</v>
      </c>
      <c r="G5" s="19">
        <v>220</v>
      </c>
    </row>
    <row r="6" spans="1:7" x14ac:dyDescent="0.2">
      <c r="A6" s="4">
        <v>2</v>
      </c>
      <c r="B6" s="8">
        <f>SUM(F6:G6)</f>
        <v>219</v>
      </c>
      <c r="C6" s="17" t="s">
        <v>48</v>
      </c>
      <c r="D6" s="17" t="s">
        <v>49</v>
      </c>
      <c r="E6" s="4" t="s">
        <v>2</v>
      </c>
      <c r="F6" s="18">
        <v>30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89</v>
      </c>
      <c r="D7" s="17" t="s">
        <v>87</v>
      </c>
      <c r="E7" s="4" t="s">
        <v>55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167</v>
      </c>
      <c r="C8" s="17" t="s">
        <v>80</v>
      </c>
      <c r="D8" s="17" t="s">
        <v>97</v>
      </c>
      <c r="E8" s="4" t="s">
        <v>2</v>
      </c>
      <c r="F8" s="18">
        <v>20</v>
      </c>
      <c r="G8" s="19">
        <v>147</v>
      </c>
    </row>
    <row r="9" spans="1:7" ht="18" x14ac:dyDescent="0.2">
      <c r="A9" s="306" t="s">
        <v>18</v>
      </c>
      <c r="B9" s="306"/>
      <c r="C9" s="306"/>
      <c r="D9" s="306"/>
      <c r="E9" s="306"/>
      <c r="F9" s="306"/>
      <c r="G9" s="306"/>
    </row>
    <row r="10" spans="1:7" ht="25.5" x14ac:dyDescent="0.2">
      <c r="A10" s="3" t="s">
        <v>23</v>
      </c>
      <c r="B10" s="6" t="s">
        <v>56</v>
      </c>
      <c r="C10" s="3" t="s">
        <v>17</v>
      </c>
      <c r="D10" s="3" t="s">
        <v>20</v>
      </c>
      <c r="E10" s="3" t="s">
        <v>4</v>
      </c>
      <c r="F10" s="7" t="s">
        <v>22</v>
      </c>
      <c r="G10" s="7" t="s">
        <v>21</v>
      </c>
    </row>
    <row r="11" spans="1:7" x14ac:dyDescent="0.2">
      <c r="A11" s="4">
        <v>1</v>
      </c>
      <c r="B11" s="8">
        <f t="shared" ref="B11:B32" si="0">SUM(F11:G11)</f>
        <v>242</v>
      </c>
      <c r="C11" s="17" t="s">
        <v>67</v>
      </c>
      <c r="D11" s="17" t="s">
        <v>68</v>
      </c>
      <c r="E11" s="4" t="s">
        <v>2</v>
      </c>
      <c r="F11" s="18">
        <v>22</v>
      </c>
      <c r="G11" s="11">
        <v>220</v>
      </c>
    </row>
    <row r="12" spans="1:7" x14ac:dyDescent="0.2">
      <c r="A12" s="4">
        <v>2</v>
      </c>
      <c r="B12" s="8">
        <f t="shared" si="0"/>
        <v>214</v>
      </c>
      <c r="C12" s="17" t="s">
        <v>28</v>
      </c>
      <c r="D12" s="17" t="s">
        <v>14</v>
      </c>
      <c r="E12" s="4" t="s">
        <v>2</v>
      </c>
      <c r="F12" s="18">
        <v>25</v>
      </c>
      <c r="G12" s="19">
        <v>189</v>
      </c>
    </row>
    <row r="13" spans="1:7" x14ac:dyDescent="0.2">
      <c r="A13" s="4">
        <v>3</v>
      </c>
      <c r="B13" s="8">
        <f t="shared" si="0"/>
        <v>195</v>
      </c>
      <c r="C13" s="17" t="s">
        <v>60</v>
      </c>
      <c r="D13" s="17" t="s">
        <v>61</v>
      </c>
      <c r="E13" s="4" t="s">
        <v>2</v>
      </c>
      <c r="F13" s="18">
        <v>30</v>
      </c>
      <c r="G13" s="11">
        <v>165</v>
      </c>
    </row>
    <row r="14" spans="1:7" x14ac:dyDescent="0.2">
      <c r="A14" s="4">
        <v>4</v>
      </c>
      <c r="B14" s="8">
        <f t="shared" si="0"/>
        <v>162</v>
      </c>
      <c r="C14" s="17" t="s">
        <v>13</v>
      </c>
      <c r="D14" s="17" t="s">
        <v>12</v>
      </c>
      <c r="E14" s="4" t="s">
        <v>55</v>
      </c>
      <c r="F14" s="18">
        <v>15</v>
      </c>
      <c r="G14" s="11">
        <v>147</v>
      </c>
    </row>
    <row r="15" spans="1:7" x14ac:dyDescent="0.2">
      <c r="A15" s="4">
        <v>5</v>
      </c>
      <c r="B15" s="8">
        <f t="shared" si="0"/>
        <v>148</v>
      </c>
      <c r="C15" s="17" t="s">
        <v>6</v>
      </c>
      <c r="D15" s="17" t="s">
        <v>10</v>
      </c>
      <c r="E15" s="4" t="s">
        <v>2</v>
      </c>
      <c r="F15" s="18">
        <v>16</v>
      </c>
      <c r="G15" s="19">
        <v>132</v>
      </c>
    </row>
    <row r="16" spans="1:7" x14ac:dyDescent="0.2">
      <c r="A16" s="4">
        <v>6</v>
      </c>
      <c r="B16" s="8">
        <f t="shared" si="0"/>
        <v>140</v>
      </c>
      <c r="C16" s="17" t="s">
        <v>5</v>
      </c>
      <c r="D16" s="17" t="s">
        <v>9</v>
      </c>
      <c r="E16" s="4" t="s">
        <v>1</v>
      </c>
      <c r="F16" s="18">
        <v>20</v>
      </c>
      <c r="G16" s="19">
        <v>120</v>
      </c>
    </row>
    <row r="17" spans="1:7" x14ac:dyDescent="0.2">
      <c r="A17" s="4">
        <v>7</v>
      </c>
      <c r="B17" s="8">
        <f t="shared" si="0"/>
        <v>128</v>
      </c>
      <c r="C17" s="17" t="s">
        <v>69</v>
      </c>
      <c r="D17" s="17" t="s">
        <v>70</v>
      </c>
      <c r="E17" s="4" t="s">
        <v>55</v>
      </c>
      <c r="F17" s="18">
        <v>18</v>
      </c>
      <c r="G17" s="11">
        <v>110</v>
      </c>
    </row>
    <row r="18" spans="1:7" x14ac:dyDescent="0.2">
      <c r="A18" s="4">
        <v>8</v>
      </c>
      <c r="B18" s="8">
        <f t="shared" si="0"/>
        <v>116</v>
      </c>
      <c r="C18" s="17" t="s">
        <v>28</v>
      </c>
      <c r="D18" s="17" t="s">
        <v>41</v>
      </c>
      <c r="E18" s="4" t="s">
        <v>2</v>
      </c>
      <c r="F18" s="18">
        <v>14</v>
      </c>
      <c r="G18" s="11">
        <v>102</v>
      </c>
    </row>
    <row r="19" spans="1:7" x14ac:dyDescent="0.2">
      <c r="A19" s="4">
        <v>9</v>
      </c>
      <c r="B19" s="8">
        <f t="shared" si="0"/>
        <v>107</v>
      </c>
      <c r="C19" s="17" t="s">
        <v>16</v>
      </c>
      <c r="D19" s="17" t="s">
        <v>15</v>
      </c>
      <c r="E19" s="4" t="s">
        <v>1</v>
      </c>
      <c r="F19" s="18">
        <v>13</v>
      </c>
      <c r="G19" s="11">
        <v>94</v>
      </c>
    </row>
    <row r="20" spans="1:7" x14ac:dyDescent="0.2">
      <c r="A20" s="4">
        <v>10</v>
      </c>
      <c r="B20" s="8">
        <f t="shared" si="0"/>
        <v>101</v>
      </c>
      <c r="C20" s="17" t="s">
        <v>107</v>
      </c>
      <c r="D20" s="17" t="s">
        <v>108</v>
      </c>
      <c r="E20" s="4" t="s">
        <v>2</v>
      </c>
      <c r="F20" s="18">
        <v>12</v>
      </c>
      <c r="G20" s="11">
        <v>89</v>
      </c>
    </row>
    <row r="21" spans="1:7" x14ac:dyDescent="0.2">
      <c r="A21" s="4">
        <v>11</v>
      </c>
      <c r="B21" s="8">
        <f t="shared" si="0"/>
        <v>97</v>
      </c>
      <c r="C21" s="17" t="s">
        <v>91</v>
      </c>
      <c r="D21" s="17" t="s">
        <v>93</v>
      </c>
      <c r="E21" s="4" t="s">
        <v>1</v>
      </c>
      <c r="F21" s="18">
        <v>11</v>
      </c>
      <c r="G21" s="19">
        <v>86</v>
      </c>
    </row>
    <row r="22" spans="1:7" x14ac:dyDescent="0.2">
      <c r="A22" s="4">
        <v>12</v>
      </c>
      <c r="B22" s="8">
        <f t="shared" si="0"/>
        <v>93</v>
      </c>
      <c r="C22" s="17" t="s">
        <v>7</v>
      </c>
      <c r="D22" s="17" t="s">
        <v>29</v>
      </c>
      <c r="E22" s="4" t="s">
        <v>2</v>
      </c>
      <c r="F22" s="18">
        <v>10</v>
      </c>
      <c r="G22" s="19">
        <v>83</v>
      </c>
    </row>
    <row r="23" spans="1:7" x14ac:dyDescent="0.2">
      <c r="A23" s="4">
        <v>13</v>
      </c>
      <c r="B23" s="8">
        <f t="shared" si="0"/>
        <v>80</v>
      </c>
      <c r="C23" s="17" t="s">
        <v>62</v>
      </c>
      <c r="D23" s="17" t="s">
        <v>63</v>
      </c>
      <c r="E23" s="4" t="s">
        <v>55</v>
      </c>
      <c r="F23" s="18"/>
      <c r="G23" s="11">
        <v>80</v>
      </c>
    </row>
    <row r="24" spans="1:7" x14ac:dyDescent="0.2">
      <c r="A24" s="4">
        <v>14</v>
      </c>
      <c r="B24" s="8">
        <f t="shared" si="0"/>
        <v>77</v>
      </c>
      <c r="C24" s="17" t="s">
        <v>11</v>
      </c>
      <c r="D24" s="17" t="s">
        <v>14</v>
      </c>
      <c r="E24" s="4" t="s">
        <v>2</v>
      </c>
      <c r="F24" s="18"/>
      <c r="G24" s="11">
        <v>77</v>
      </c>
    </row>
    <row r="25" spans="1:7" x14ac:dyDescent="0.2">
      <c r="A25" s="4">
        <v>15</v>
      </c>
      <c r="B25" s="8">
        <f t="shared" si="0"/>
        <v>74</v>
      </c>
      <c r="C25" s="17" t="s">
        <v>82</v>
      </c>
      <c r="D25" s="17" t="s">
        <v>83</v>
      </c>
      <c r="E25" s="4" t="s">
        <v>3</v>
      </c>
      <c r="F25" s="18"/>
      <c r="G25" s="11">
        <v>74</v>
      </c>
    </row>
    <row r="26" spans="1:7" x14ac:dyDescent="0.2">
      <c r="A26" s="4">
        <v>16</v>
      </c>
      <c r="B26" s="8">
        <f t="shared" si="0"/>
        <v>71</v>
      </c>
      <c r="C26" s="17" t="s">
        <v>101</v>
      </c>
      <c r="D26" s="17" t="s">
        <v>102</v>
      </c>
      <c r="E26" s="4" t="s">
        <v>3</v>
      </c>
      <c r="F26" s="18"/>
      <c r="G26" s="11">
        <v>71</v>
      </c>
    </row>
    <row r="27" spans="1:7" x14ac:dyDescent="0.2">
      <c r="A27" s="4">
        <v>17</v>
      </c>
      <c r="B27" s="8">
        <f t="shared" si="0"/>
        <v>68</v>
      </c>
      <c r="C27" s="17" t="s">
        <v>64</v>
      </c>
      <c r="D27" s="17" t="s">
        <v>65</v>
      </c>
      <c r="E27" s="4" t="s">
        <v>2</v>
      </c>
      <c r="F27" s="18"/>
      <c r="G27" s="11">
        <v>68</v>
      </c>
    </row>
    <row r="28" spans="1:7" x14ac:dyDescent="0.2">
      <c r="A28" s="4">
        <v>18</v>
      </c>
      <c r="B28" s="8">
        <f t="shared" si="0"/>
        <v>65</v>
      </c>
      <c r="C28" s="17" t="s">
        <v>50</v>
      </c>
      <c r="D28" s="17" t="s">
        <v>40</v>
      </c>
      <c r="E28" s="4" t="s">
        <v>3</v>
      </c>
      <c r="F28" s="18"/>
      <c r="G28" s="11">
        <v>65</v>
      </c>
    </row>
    <row r="29" spans="1:7" x14ac:dyDescent="0.2">
      <c r="A29" s="4">
        <v>19</v>
      </c>
      <c r="B29" s="8">
        <f t="shared" si="0"/>
        <v>62</v>
      </c>
      <c r="C29" s="17" t="s">
        <v>105</v>
      </c>
      <c r="D29" s="17" t="s">
        <v>106</v>
      </c>
      <c r="E29" s="4" t="s">
        <v>55</v>
      </c>
      <c r="F29" s="18"/>
      <c r="G29" s="19">
        <v>62</v>
      </c>
    </row>
    <row r="30" spans="1:7" x14ac:dyDescent="0.2">
      <c r="A30" s="4">
        <v>20</v>
      </c>
      <c r="B30" s="8">
        <f t="shared" si="0"/>
        <v>60</v>
      </c>
      <c r="C30" s="17" t="s">
        <v>28</v>
      </c>
      <c r="D30" s="17" t="s">
        <v>78</v>
      </c>
      <c r="E30" s="4" t="s">
        <v>55</v>
      </c>
      <c r="F30" s="18"/>
      <c r="G30" s="11">
        <v>60</v>
      </c>
    </row>
    <row r="31" spans="1:7" x14ac:dyDescent="0.2">
      <c r="A31" s="4">
        <v>21</v>
      </c>
      <c r="B31" s="8">
        <f t="shared" si="0"/>
        <v>58</v>
      </c>
      <c r="C31" s="17" t="s">
        <v>8</v>
      </c>
      <c r="D31" s="17" t="s">
        <v>66</v>
      </c>
      <c r="E31" s="4" t="s">
        <v>55</v>
      </c>
      <c r="F31" s="18"/>
      <c r="G31" s="11">
        <v>58</v>
      </c>
    </row>
    <row r="32" spans="1:7" x14ac:dyDescent="0.2">
      <c r="A32" s="4">
        <v>22</v>
      </c>
      <c r="B32" s="8">
        <f t="shared" si="0"/>
        <v>56</v>
      </c>
      <c r="C32" s="17" t="s">
        <v>8</v>
      </c>
      <c r="D32" s="17" t="s">
        <v>84</v>
      </c>
      <c r="E32" s="4" t="s">
        <v>2</v>
      </c>
      <c r="F32" s="18"/>
      <c r="G32" s="19">
        <v>56</v>
      </c>
    </row>
  </sheetData>
  <sortState ref="B11:G32">
    <sortCondition descending="1" ref="B11:B32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13" sqref="K13"/>
    </sheetView>
  </sheetViews>
  <sheetFormatPr defaultRowHeight="12.75" x14ac:dyDescent="0.2"/>
  <cols>
    <col min="3" max="3" width="13.7109375" customWidth="1"/>
    <col min="4" max="4" width="15" customWidth="1"/>
    <col min="5" max="5" width="15.5703125" customWidth="1"/>
  </cols>
  <sheetData>
    <row r="1" spans="1:7" ht="18.75" thickBot="1" x14ac:dyDescent="0.25">
      <c r="A1" s="307" t="s">
        <v>99</v>
      </c>
      <c r="B1" s="308"/>
      <c r="C1" s="308"/>
      <c r="D1" s="308"/>
      <c r="E1" s="308"/>
      <c r="F1" s="309"/>
      <c r="G1" s="309"/>
    </row>
    <row r="2" spans="1:7" x14ac:dyDescent="0.2">
      <c r="A2" s="313" t="s">
        <v>100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>SUM(F6:G6)</f>
        <v>214</v>
      </c>
      <c r="C6" s="17" t="s">
        <v>48</v>
      </c>
      <c r="D6" s="17" t="s">
        <v>49</v>
      </c>
      <c r="E6" s="4" t="s">
        <v>2</v>
      </c>
      <c r="F6" s="18">
        <v>25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80</v>
      </c>
      <c r="D7" s="17" t="s">
        <v>81</v>
      </c>
      <c r="E7" s="4" t="s">
        <v>2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167</v>
      </c>
      <c r="C8" s="17" t="s">
        <v>89</v>
      </c>
      <c r="D8" s="17" t="s">
        <v>87</v>
      </c>
      <c r="E8" s="4" t="s">
        <v>55</v>
      </c>
      <c r="F8" s="18">
        <v>20</v>
      </c>
      <c r="G8" s="19">
        <v>147</v>
      </c>
    </row>
    <row r="9" spans="1:7" ht="18" x14ac:dyDescent="0.2">
      <c r="A9" s="306" t="s">
        <v>18</v>
      </c>
      <c r="B9" s="306"/>
      <c r="C9" s="306"/>
      <c r="D9" s="306"/>
      <c r="E9" s="306"/>
      <c r="F9" s="306"/>
      <c r="G9" s="306"/>
    </row>
    <row r="10" spans="1:7" ht="25.5" x14ac:dyDescent="0.2">
      <c r="A10" s="3" t="s">
        <v>23</v>
      </c>
      <c r="B10" s="6" t="s">
        <v>56</v>
      </c>
      <c r="C10" s="3" t="s">
        <v>17</v>
      </c>
      <c r="D10" s="3" t="s">
        <v>20</v>
      </c>
      <c r="E10" s="3" t="s">
        <v>4</v>
      </c>
      <c r="F10" s="7" t="s">
        <v>22</v>
      </c>
      <c r="G10" s="7" t="s">
        <v>21</v>
      </c>
    </row>
    <row r="11" spans="1:7" x14ac:dyDescent="0.2">
      <c r="A11" s="4">
        <v>1</v>
      </c>
      <c r="B11" s="8">
        <f t="shared" ref="B11:B31" si="0">SUM(F11:G11)</f>
        <v>242</v>
      </c>
      <c r="C11" s="17" t="s">
        <v>101</v>
      </c>
      <c r="D11" s="17" t="s">
        <v>102</v>
      </c>
      <c r="E11" s="4" t="s">
        <v>3</v>
      </c>
      <c r="F11" s="18">
        <v>22</v>
      </c>
      <c r="G11" s="11">
        <v>220</v>
      </c>
    </row>
    <row r="12" spans="1:7" x14ac:dyDescent="0.2">
      <c r="A12" s="4">
        <v>2</v>
      </c>
      <c r="B12" s="8">
        <f t="shared" si="0"/>
        <v>219</v>
      </c>
      <c r="C12" s="17" t="s">
        <v>5</v>
      </c>
      <c r="D12" s="17" t="s">
        <v>9</v>
      </c>
      <c r="E12" s="4" t="s">
        <v>1</v>
      </c>
      <c r="F12" s="18">
        <v>30</v>
      </c>
      <c r="G12" s="19">
        <v>189</v>
      </c>
    </row>
    <row r="13" spans="1:7" x14ac:dyDescent="0.2">
      <c r="A13" s="4">
        <v>3</v>
      </c>
      <c r="B13" s="8">
        <f t="shared" si="0"/>
        <v>185</v>
      </c>
      <c r="C13" s="17" t="s">
        <v>71</v>
      </c>
      <c r="D13" s="17" t="s">
        <v>85</v>
      </c>
      <c r="E13" s="4" t="s">
        <v>2</v>
      </c>
      <c r="F13" s="18">
        <v>20</v>
      </c>
      <c r="G13" s="19">
        <v>165</v>
      </c>
    </row>
    <row r="14" spans="1:7" x14ac:dyDescent="0.2">
      <c r="A14" s="4">
        <v>4</v>
      </c>
      <c r="B14" s="8">
        <f t="shared" si="0"/>
        <v>162</v>
      </c>
      <c r="C14" s="17" t="s">
        <v>7</v>
      </c>
      <c r="D14" s="17" t="s">
        <v>29</v>
      </c>
      <c r="E14" s="4" t="s">
        <v>2</v>
      </c>
      <c r="F14" s="18">
        <v>15</v>
      </c>
      <c r="G14" s="19">
        <v>147</v>
      </c>
    </row>
    <row r="15" spans="1:7" x14ac:dyDescent="0.2">
      <c r="A15" s="4">
        <v>5</v>
      </c>
      <c r="B15" s="8">
        <f t="shared" si="0"/>
        <v>157</v>
      </c>
      <c r="C15" s="17" t="s">
        <v>105</v>
      </c>
      <c r="D15" s="17" t="s">
        <v>106</v>
      </c>
      <c r="E15" s="4" t="s">
        <v>55</v>
      </c>
      <c r="F15" s="18">
        <v>25</v>
      </c>
      <c r="G15" s="19">
        <v>132</v>
      </c>
    </row>
    <row r="16" spans="1:7" x14ac:dyDescent="0.2">
      <c r="A16" s="4">
        <v>6</v>
      </c>
      <c r="B16" s="8">
        <f t="shared" si="0"/>
        <v>136</v>
      </c>
      <c r="C16" s="17" t="s">
        <v>67</v>
      </c>
      <c r="D16" s="17" t="s">
        <v>68</v>
      </c>
      <c r="E16" s="4" t="s">
        <v>2</v>
      </c>
      <c r="F16" s="18">
        <v>16</v>
      </c>
      <c r="G16" s="11">
        <v>120</v>
      </c>
    </row>
    <row r="17" spans="1:7" x14ac:dyDescent="0.2">
      <c r="A17" s="4">
        <v>7</v>
      </c>
      <c r="B17" s="8">
        <f t="shared" si="0"/>
        <v>124</v>
      </c>
      <c r="C17" s="17" t="s">
        <v>50</v>
      </c>
      <c r="D17" s="17" t="s">
        <v>40</v>
      </c>
      <c r="E17" s="4" t="s">
        <v>3</v>
      </c>
      <c r="F17" s="18">
        <v>14</v>
      </c>
      <c r="G17" s="11">
        <v>110</v>
      </c>
    </row>
    <row r="18" spans="1:7" x14ac:dyDescent="0.2">
      <c r="A18" s="4">
        <v>8</v>
      </c>
      <c r="B18" s="8">
        <f t="shared" si="0"/>
        <v>112</v>
      </c>
      <c r="C18" s="17" t="s">
        <v>13</v>
      </c>
      <c r="D18" s="17" t="s">
        <v>12</v>
      </c>
      <c r="E18" s="4" t="s">
        <v>55</v>
      </c>
      <c r="F18" s="18">
        <v>10</v>
      </c>
      <c r="G18" s="11">
        <v>102</v>
      </c>
    </row>
    <row r="19" spans="1:7" x14ac:dyDescent="0.2">
      <c r="A19" s="4">
        <v>9</v>
      </c>
      <c r="B19" s="8">
        <f t="shared" si="0"/>
        <v>106</v>
      </c>
      <c r="C19" s="17" t="s">
        <v>6</v>
      </c>
      <c r="D19" s="17" t="s">
        <v>10</v>
      </c>
      <c r="E19" s="4" t="s">
        <v>2</v>
      </c>
      <c r="F19" s="18">
        <v>12</v>
      </c>
      <c r="G19" s="19">
        <v>94</v>
      </c>
    </row>
    <row r="20" spans="1:7" x14ac:dyDescent="0.2">
      <c r="A20" s="4">
        <v>10</v>
      </c>
      <c r="B20" s="8">
        <f t="shared" si="0"/>
        <v>101</v>
      </c>
      <c r="C20" s="17" t="s">
        <v>28</v>
      </c>
      <c r="D20" s="17" t="s">
        <v>78</v>
      </c>
      <c r="E20" s="4" t="s">
        <v>55</v>
      </c>
      <c r="F20" s="18">
        <v>18</v>
      </c>
      <c r="G20" s="11">
        <v>83</v>
      </c>
    </row>
    <row r="21" spans="1:7" x14ac:dyDescent="0.2">
      <c r="A21" s="4">
        <v>11</v>
      </c>
      <c r="B21" s="8">
        <f t="shared" si="0"/>
        <v>100</v>
      </c>
      <c r="C21" s="17" t="s">
        <v>28</v>
      </c>
      <c r="D21" s="17" t="s">
        <v>41</v>
      </c>
      <c r="E21" s="4" t="s">
        <v>2</v>
      </c>
      <c r="F21" s="18">
        <v>11</v>
      </c>
      <c r="G21" s="11">
        <v>89</v>
      </c>
    </row>
    <row r="22" spans="1:7" x14ac:dyDescent="0.2">
      <c r="A22" s="4">
        <v>12</v>
      </c>
      <c r="B22" s="8">
        <f t="shared" si="0"/>
        <v>99</v>
      </c>
      <c r="C22" s="17" t="s">
        <v>8</v>
      </c>
      <c r="D22" s="17" t="s">
        <v>84</v>
      </c>
      <c r="E22" s="4" t="s">
        <v>2</v>
      </c>
      <c r="F22" s="18">
        <v>13</v>
      </c>
      <c r="G22" s="19">
        <v>86</v>
      </c>
    </row>
    <row r="23" spans="1:7" x14ac:dyDescent="0.2">
      <c r="A23" s="4">
        <v>13</v>
      </c>
      <c r="B23" s="8">
        <f t="shared" si="0"/>
        <v>80</v>
      </c>
      <c r="C23" s="17" t="s">
        <v>16</v>
      </c>
      <c r="D23" s="17" t="s">
        <v>15</v>
      </c>
      <c r="E23" s="4" t="s">
        <v>1</v>
      </c>
      <c r="F23" s="18"/>
      <c r="G23" s="11">
        <v>80</v>
      </c>
    </row>
    <row r="24" spans="1:7" x14ac:dyDescent="0.2">
      <c r="A24" s="4">
        <v>14</v>
      </c>
      <c r="B24" s="8">
        <f t="shared" si="0"/>
        <v>77</v>
      </c>
      <c r="C24" s="17" t="s">
        <v>28</v>
      </c>
      <c r="D24" s="17" t="s">
        <v>14</v>
      </c>
      <c r="E24" s="4" t="s">
        <v>2</v>
      </c>
      <c r="F24" s="18"/>
      <c r="G24" s="19">
        <v>77</v>
      </c>
    </row>
    <row r="25" spans="1:7" x14ac:dyDescent="0.2">
      <c r="A25" s="4">
        <v>15</v>
      </c>
      <c r="B25" s="8">
        <f t="shared" si="0"/>
        <v>74</v>
      </c>
      <c r="C25" s="17" t="s">
        <v>62</v>
      </c>
      <c r="D25" s="17" t="s">
        <v>63</v>
      </c>
      <c r="E25" s="4" t="s">
        <v>55</v>
      </c>
      <c r="F25" s="18"/>
      <c r="G25" s="11">
        <v>74</v>
      </c>
    </row>
    <row r="26" spans="1:7" x14ac:dyDescent="0.2">
      <c r="A26" s="4">
        <v>16</v>
      </c>
      <c r="B26" s="8">
        <f t="shared" si="0"/>
        <v>71</v>
      </c>
      <c r="C26" s="17" t="s">
        <v>69</v>
      </c>
      <c r="D26" s="17" t="s">
        <v>70</v>
      </c>
      <c r="E26" s="4" t="s">
        <v>55</v>
      </c>
      <c r="F26" s="18"/>
      <c r="G26" s="11">
        <v>71</v>
      </c>
    </row>
    <row r="27" spans="1:7" x14ac:dyDescent="0.2">
      <c r="A27" s="4">
        <v>17</v>
      </c>
      <c r="B27" s="8">
        <f t="shared" si="0"/>
        <v>68</v>
      </c>
      <c r="C27" s="17" t="s">
        <v>60</v>
      </c>
      <c r="D27" s="17" t="s">
        <v>61</v>
      </c>
      <c r="E27" s="4" t="s">
        <v>2</v>
      </c>
      <c r="F27" s="18"/>
      <c r="G27" s="11">
        <v>68</v>
      </c>
    </row>
    <row r="28" spans="1:7" x14ac:dyDescent="0.2">
      <c r="A28" s="4">
        <v>18</v>
      </c>
      <c r="B28" s="8">
        <f t="shared" si="0"/>
        <v>65</v>
      </c>
      <c r="C28" s="17" t="s">
        <v>64</v>
      </c>
      <c r="D28" s="17" t="s">
        <v>65</v>
      </c>
      <c r="E28" s="4" t="s">
        <v>2</v>
      </c>
      <c r="F28" s="18"/>
      <c r="G28" s="11">
        <v>65</v>
      </c>
    </row>
    <row r="29" spans="1:7" x14ac:dyDescent="0.2">
      <c r="A29" s="4">
        <v>19</v>
      </c>
      <c r="B29" s="8">
        <f t="shared" si="0"/>
        <v>62</v>
      </c>
      <c r="C29" s="17" t="s">
        <v>8</v>
      </c>
      <c r="D29" s="17" t="s">
        <v>66</v>
      </c>
      <c r="E29" s="4" t="s">
        <v>55</v>
      </c>
      <c r="F29" s="18"/>
      <c r="G29" s="11">
        <v>62</v>
      </c>
    </row>
    <row r="30" spans="1:7" x14ac:dyDescent="0.2">
      <c r="A30" s="4">
        <v>20</v>
      </c>
      <c r="B30" s="8">
        <f t="shared" si="0"/>
        <v>60</v>
      </c>
      <c r="C30" s="17" t="s">
        <v>103</v>
      </c>
      <c r="D30" s="17" t="s">
        <v>104</v>
      </c>
      <c r="E30" s="4" t="s">
        <v>2</v>
      </c>
      <c r="F30" s="18"/>
      <c r="G30" s="11">
        <v>60</v>
      </c>
    </row>
    <row r="31" spans="1:7" x14ac:dyDescent="0.2">
      <c r="A31" s="4">
        <v>21</v>
      </c>
      <c r="B31" s="8">
        <f t="shared" si="0"/>
        <v>58</v>
      </c>
      <c r="C31" s="17" t="s">
        <v>91</v>
      </c>
      <c r="D31" s="17" t="s">
        <v>92</v>
      </c>
      <c r="E31" s="4" t="s">
        <v>2</v>
      </c>
      <c r="F31" s="18"/>
      <c r="G31" s="11">
        <v>58</v>
      </c>
    </row>
  </sheetData>
  <sortState ref="B11:G31">
    <sortCondition descending="1" ref="B11:B31"/>
  </sortState>
  <mergeCells count="4">
    <mergeCell ref="A1:G1"/>
    <mergeCell ref="A2:G2"/>
    <mergeCell ref="A3:G3"/>
    <mergeCell ref="A9:G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L42" sqref="L42"/>
    </sheetView>
  </sheetViews>
  <sheetFormatPr defaultRowHeight="12.75" x14ac:dyDescent="0.2"/>
  <cols>
    <col min="1" max="1" width="6" customWidth="1"/>
    <col min="3" max="3" width="10.7109375" customWidth="1"/>
    <col min="4" max="4" width="12.42578125" customWidth="1"/>
    <col min="5" max="5" width="14.140625" customWidth="1"/>
  </cols>
  <sheetData>
    <row r="1" spans="1:7" ht="18.75" thickBot="1" x14ac:dyDescent="0.25">
      <c r="A1" s="307" t="s">
        <v>98</v>
      </c>
      <c r="B1" s="308"/>
      <c r="C1" s="308"/>
      <c r="D1" s="308"/>
      <c r="E1" s="308"/>
      <c r="F1" s="309"/>
      <c r="G1" s="309"/>
    </row>
    <row r="2" spans="1:7" x14ac:dyDescent="0.2">
      <c r="A2" s="313" t="s">
        <v>79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250</v>
      </c>
      <c r="C5" s="17" t="s">
        <v>24</v>
      </c>
      <c r="D5" s="17" t="s">
        <v>25</v>
      </c>
      <c r="E5" s="4" t="s">
        <v>55</v>
      </c>
      <c r="F5" s="18">
        <v>30</v>
      </c>
      <c r="G5" s="19">
        <v>220</v>
      </c>
    </row>
    <row r="6" spans="1:7" x14ac:dyDescent="0.2">
      <c r="A6" s="4">
        <v>2</v>
      </c>
      <c r="B6" s="8">
        <f>SUM(F6:G6)</f>
        <v>209</v>
      </c>
      <c r="C6" s="17" t="s">
        <v>80</v>
      </c>
      <c r="D6" s="17" t="s">
        <v>81</v>
      </c>
      <c r="E6" s="4" t="s">
        <v>2</v>
      </c>
      <c r="F6" s="18">
        <v>20</v>
      </c>
      <c r="G6" s="19">
        <v>189</v>
      </c>
    </row>
    <row r="7" spans="1:7" x14ac:dyDescent="0.2">
      <c r="A7" s="4">
        <v>3</v>
      </c>
      <c r="B7" s="8">
        <f>SUM(F7:G7)</f>
        <v>187</v>
      </c>
      <c r="C7" s="17" t="s">
        <v>80</v>
      </c>
      <c r="D7" s="17" t="s">
        <v>97</v>
      </c>
      <c r="E7" s="4" t="s">
        <v>2</v>
      </c>
      <c r="F7" s="18">
        <v>22</v>
      </c>
      <c r="G7" s="19">
        <v>165</v>
      </c>
    </row>
    <row r="8" spans="1:7" x14ac:dyDescent="0.2">
      <c r="A8" s="4">
        <v>4</v>
      </c>
      <c r="B8" s="8">
        <f>SUM(F8:G8)</f>
        <v>172</v>
      </c>
      <c r="C8" s="17" t="s">
        <v>48</v>
      </c>
      <c r="D8" s="17" t="s">
        <v>49</v>
      </c>
      <c r="E8" s="4" t="s">
        <v>2</v>
      </c>
      <c r="F8" s="18">
        <v>25</v>
      </c>
      <c r="G8" s="19">
        <v>147</v>
      </c>
    </row>
    <row r="9" spans="1:7" x14ac:dyDescent="0.2">
      <c r="A9" s="4">
        <v>5</v>
      </c>
      <c r="B9" s="8">
        <f>SUM(F9:G9)</f>
        <v>150</v>
      </c>
      <c r="C9" s="17" t="s">
        <v>89</v>
      </c>
      <c r="D9" s="17" t="s">
        <v>87</v>
      </c>
      <c r="E9" s="4" t="s">
        <v>55</v>
      </c>
      <c r="F9" s="18">
        <v>18</v>
      </c>
      <c r="G9" s="19">
        <v>132</v>
      </c>
    </row>
    <row r="10" spans="1:7" ht="18" x14ac:dyDescent="0.2">
      <c r="A10" s="306" t="s">
        <v>18</v>
      </c>
      <c r="B10" s="306"/>
      <c r="C10" s="306"/>
      <c r="D10" s="306"/>
      <c r="E10" s="306"/>
      <c r="F10" s="306"/>
      <c r="G10" s="306"/>
    </row>
    <row r="11" spans="1:7" ht="25.5" x14ac:dyDescent="0.2">
      <c r="A11" s="3" t="s">
        <v>23</v>
      </c>
      <c r="B11" s="6" t="s">
        <v>56</v>
      </c>
      <c r="C11" s="3" t="s">
        <v>17</v>
      </c>
      <c r="D11" s="3" t="s">
        <v>20</v>
      </c>
      <c r="E11" s="3" t="s">
        <v>4</v>
      </c>
      <c r="F11" s="7" t="s">
        <v>22</v>
      </c>
      <c r="G11" s="7" t="s">
        <v>21</v>
      </c>
    </row>
    <row r="12" spans="1:7" x14ac:dyDescent="0.2">
      <c r="A12" s="4">
        <v>1</v>
      </c>
      <c r="B12" s="8">
        <f t="shared" ref="B12:B30" si="0">SUM(F12:G12)</f>
        <v>250</v>
      </c>
      <c r="C12" s="17" t="s">
        <v>69</v>
      </c>
      <c r="D12" s="17" t="s">
        <v>70</v>
      </c>
      <c r="E12" s="4" t="s">
        <v>55</v>
      </c>
      <c r="F12" s="18">
        <v>30</v>
      </c>
      <c r="G12" s="11">
        <v>220</v>
      </c>
    </row>
    <row r="13" spans="1:7" x14ac:dyDescent="0.2">
      <c r="A13" s="4">
        <v>2</v>
      </c>
      <c r="B13" s="8">
        <f t="shared" si="0"/>
        <v>211</v>
      </c>
      <c r="C13" s="17" t="s">
        <v>67</v>
      </c>
      <c r="D13" s="17" t="s">
        <v>68</v>
      </c>
      <c r="E13" s="4" t="s">
        <v>2</v>
      </c>
      <c r="F13" s="18">
        <v>22</v>
      </c>
      <c r="G13" s="11">
        <v>189</v>
      </c>
    </row>
    <row r="14" spans="1:7" x14ac:dyDescent="0.2">
      <c r="A14" s="4">
        <v>3</v>
      </c>
      <c r="B14" s="8">
        <f t="shared" si="0"/>
        <v>183</v>
      </c>
      <c r="C14" s="17" t="s">
        <v>7</v>
      </c>
      <c r="D14" s="17" t="s">
        <v>29</v>
      </c>
      <c r="E14" s="4" t="s">
        <v>2</v>
      </c>
      <c r="F14" s="18">
        <v>18</v>
      </c>
      <c r="G14" s="19">
        <v>165</v>
      </c>
    </row>
    <row r="15" spans="1:7" x14ac:dyDescent="0.2">
      <c r="A15" s="4">
        <v>4</v>
      </c>
      <c r="B15" s="8">
        <f t="shared" si="0"/>
        <v>172</v>
      </c>
      <c r="C15" s="17" t="s">
        <v>5</v>
      </c>
      <c r="D15" s="17" t="s">
        <v>9</v>
      </c>
      <c r="E15" s="4" t="s">
        <v>1</v>
      </c>
      <c r="F15" s="18">
        <v>25</v>
      </c>
      <c r="G15" s="19">
        <v>147</v>
      </c>
    </row>
    <row r="16" spans="1:7" x14ac:dyDescent="0.2">
      <c r="A16" s="4">
        <v>5</v>
      </c>
      <c r="B16" s="8">
        <f t="shared" si="0"/>
        <v>148</v>
      </c>
      <c r="C16" s="17" t="s">
        <v>60</v>
      </c>
      <c r="D16" s="17" t="s">
        <v>61</v>
      </c>
      <c r="E16" s="4" t="s">
        <v>2</v>
      </c>
      <c r="F16" s="18">
        <v>16</v>
      </c>
      <c r="G16" s="11">
        <v>132</v>
      </c>
    </row>
    <row r="17" spans="1:7" x14ac:dyDescent="0.2">
      <c r="A17" s="4">
        <v>6</v>
      </c>
      <c r="B17" s="8">
        <f t="shared" si="0"/>
        <v>140</v>
      </c>
      <c r="C17" s="17" t="s">
        <v>6</v>
      </c>
      <c r="D17" s="17" t="s">
        <v>10</v>
      </c>
      <c r="E17" s="4" t="s">
        <v>2</v>
      </c>
      <c r="F17" s="18">
        <v>20</v>
      </c>
      <c r="G17" s="19">
        <v>120</v>
      </c>
    </row>
    <row r="18" spans="1:7" x14ac:dyDescent="0.2">
      <c r="A18" s="4">
        <v>7</v>
      </c>
      <c r="B18" s="8">
        <f t="shared" si="0"/>
        <v>125</v>
      </c>
      <c r="C18" s="17" t="s">
        <v>64</v>
      </c>
      <c r="D18" s="17" t="s">
        <v>65</v>
      </c>
      <c r="E18" s="4" t="s">
        <v>1</v>
      </c>
      <c r="F18" s="18">
        <v>15</v>
      </c>
      <c r="G18" s="11">
        <v>110</v>
      </c>
    </row>
    <row r="19" spans="1:7" x14ac:dyDescent="0.2">
      <c r="A19" s="4">
        <v>8</v>
      </c>
      <c r="B19" s="8">
        <f t="shared" si="0"/>
        <v>116</v>
      </c>
      <c r="C19" s="17" t="s">
        <v>91</v>
      </c>
      <c r="D19" s="17" t="s">
        <v>92</v>
      </c>
      <c r="E19" s="4" t="s">
        <v>2</v>
      </c>
      <c r="F19" s="18">
        <v>14</v>
      </c>
      <c r="G19" s="11">
        <v>102</v>
      </c>
    </row>
    <row r="20" spans="1:7" x14ac:dyDescent="0.2">
      <c r="A20" s="4">
        <v>9</v>
      </c>
      <c r="B20" s="8">
        <f t="shared" si="0"/>
        <v>107</v>
      </c>
      <c r="C20" s="17" t="s">
        <v>71</v>
      </c>
      <c r="D20" s="17" t="s">
        <v>85</v>
      </c>
      <c r="E20" s="4" t="s">
        <v>2</v>
      </c>
      <c r="F20" s="18">
        <v>13</v>
      </c>
      <c r="G20" s="19">
        <v>94</v>
      </c>
    </row>
    <row r="21" spans="1:7" x14ac:dyDescent="0.2">
      <c r="A21" s="4">
        <v>10</v>
      </c>
      <c r="B21" s="8">
        <f t="shared" si="0"/>
        <v>101</v>
      </c>
      <c r="C21" s="17" t="s">
        <v>82</v>
      </c>
      <c r="D21" s="17" t="s">
        <v>83</v>
      </c>
      <c r="E21" s="4" t="s">
        <v>3</v>
      </c>
      <c r="F21" s="18">
        <v>12</v>
      </c>
      <c r="G21" s="11">
        <v>89</v>
      </c>
    </row>
    <row r="22" spans="1:7" x14ac:dyDescent="0.2">
      <c r="A22" s="4">
        <v>11</v>
      </c>
      <c r="B22" s="8">
        <f t="shared" si="0"/>
        <v>97</v>
      </c>
      <c r="C22" s="17" t="s">
        <v>28</v>
      </c>
      <c r="D22" s="17" t="s">
        <v>14</v>
      </c>
      <c r="E22" s="4" t="s">
        <v>2</v>
      </c>
      <c r="F22" s="18">
        <v>11</v>
      </c>
      <c r="G22" s="19">
        <v>86</v>
      </c>
    </row>
    <row r="23" spans="1:7" x14ac:dyDescent="0.2">
      <c r="A23" s="4">
        <v>12</v>
      </c>
      <c r="B23" s="8">
        <f t="shared" si="0"/>
        <v>93</v>
      </c>
      <c r="C23" s="17" t="s">
        <v>50</v>
      </c>
      <c r="D23" s="17" t="s">
        <v>40</v>
      </c>
      <c r="E23" s="4" t="s">
        <v>3</v>
      </c>
      <c r="F23" s="18">
        <v>10</v>
      </c>
      <c r="G23" s="11">
        <v>83</v>
      </c>
    </row>
    <row r="24" spans="1:7" x14ac:dyDescent="0.2">
      <c r="A24" s="4">
        <v>13</v>
      </c>
      <c r="B24" s="8">
        <f t="shared" si="0"/>
        <v>80</v>
      </c>
      <c r="C24" s="17" t="s">
        <v>13</v>
      </c>
      <c r="D24" s="17" t="s">
        <v>12</v>
      </c>
      <c r="E24" s="4" t="s">
        <v>55</v>
      </c>
      <c r="F24" s="18"/>
      <c r="G24" s="11">
        <v>80</v>
      </c>
    </row>
    <row r="25" spans="1:7" x14ac:dyDescent="0.2">
      <c r="A25" s="4">
        <v>14</v>
      </c>
      <c r="B25" s="8">
        <f t="shared" si="0"/>
        <v>77</v>
      </c>
      <c r="C25" s="17" t="s">
        <v>8</v>
      </c>
      <c r="D25" s="17" t="s">
        <v>84</v>
      </c>
      <c r="E25" s="4" t="s">
        <v>2</v>
      </c>
      <c r="F25" s="18"/>
      <c r="G25" s="19">
        <v>77</v>
      </c>
    </row>
    <row r="26" spans="1:7" x14ac:dyDescent="0.2">
      <c r="A26" s="4">
        <v>15</v>
      </c>
      <c r="B26" s="8">
        <f t="shared" si="0"/>
        <v>74</v>
      </c>
      <c r="C26" s="17" t="s">
        <v>62</v>
      </c>
      <c r="D26" s="17" t="s">
        <v>63</v>
      </c>
      <c r="E26" s="4" t="s">
        <v>55</v>
      </c>
      <c r="F26" s="18"/>
      <c r="G26" s="11">
        <v>74</v>
      </c>
    </row>
    <row r="27" spans="1:7" x14ac:dyDescent="0.2">
      <c r="A27" s="4">
        <v>16</v>
      </c>
      <c r="B27" s="8">
        <f t="shared" si="0"/>
        <v>71</v>
      </c>
      <c r="C27" s="17" t="s">
        <v>8</v>
      </c>
      <c r="D27" s="17" t="s">
        <v>66</v>
      </c>
      <c r="E27" s="4" t="s">
        <v>55</v>
      </c>
      <c r="F27" s="18"/>
      <c r="G27" s="11">
        <v>71</v>
      </c>
    </row>
    <row r="28" spans="1:7" x14ac:dyDescent="0.2">
      <c r="A28" s="4">
        <v>17</v>
      </c>
      <c r="B28" s="8">
        <f t="shared" si="0"/>
        <v>68</v>
      </c>
      <c r="C28" s="17" t="s">
        <v>28</v>
      </c>
      <c r="D28" s="17" t="s">
        <v>78</v>
      </c>
      <c r="E28" s="4" t="s">
        <v>1</v>
      </c>
      <c r="F28" s="18"/>
      <c r="G28" s="11">
        <v>68</v>
      </c>
    </row>
    <row r="29" spans="1:7" x14ac:dyDescent="0.2">
      <c r="A29" s="4">
        <v>18</v>
      </c>
      <c r="B29" s="8">
        <f t="shared" si="0"/>
        <v>0</v>
      </c>
      <c r="C29" s="17" t="s">
        <v>71</v>
      </c>
      <c r="D29" s="17" t="s">
        <v>88</v>
      </c>
      <c r="E29" s="4" t="s">
        <v>2</v>
      </c>
      <c r="F29" s="18">
        <v>0</v>
      </c>
      <c r="G29" s="11">
        <v>0</v>
      </c>
    </row>
    <row r="30" spans="1:7" x14ac:dyDescent="0.2">
      <c r="A30" s="4">
        <v>19</v>
      </c>
      <c r="B30" s="8">
        <f t="shared" si="0"/>
        <v>0</v>
      </c>
      <c r="C30" s="17" t="s">
        <v>91</v>
      </c>
      <c r="D30" s="17" t="s">
        <v>93</v>
      </c>
      <c r="E30" s="4" t="s">
        <v>1</v>
      </c>
      <c r="F30" s="18">
        <v>0</v>
      </c>
      <c r="G30" s="11">
        <v>0</v>
      </c>
    </row>
  </sheetData>
  <sortState ref="B12:G30">
    <sortCondition descending="1" ref="B12:B30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41" sqref="M41"/>
    </sheetView>
  </sheetViews>
  <sheetFormatPr defaultRowHeight="12.75" x14ac:dyDescent="0.2"/>
  <cols>
    <col min="3" max="3" width="12.140625" customWidth="1"/>
    <col min="4" max="4" width="22.28515625" customWidth="1"/>
    <col min="5" max="5" width="14.140625" customWidth="1"/>
  </cols>
  <sheetData>
    <row r="1" spans="1:7" ht="18.75" thickBot="1" x14ac:dyDescent="0.25">
      <c r="A1" s="307" t="s">
        <v>94</v>
      </c>
      <c r="B1" s="308"/>
      <c r="C1" s="308"/>
      <c r="D1" s="308"/>
      <c r="E1" s="308"/>
      <c r="F1" s="309"/>
      <c r="G1" s="309"/>
    </row>
    <row r="2" spans="1:7" x14ac:dyDescent="0.2">
      <c r="A2" s="313" t="s">
        <v>95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>SUM(F5:G5)</f>
        <v>375</v>
      </c>
      <c r="C5" s="17" t="s">
        <v>24</v>
      </c>
      <c r="D5" s="17" t="s">
        <v>25</v>
      </c>
      <c r="E5" s="4" t="s">
        <v>55</v>
      </c>
      <c r="F5" s="18">
        <v>45</v>
      </c>
      <c r="G5" s="19">
        <v>330</v>
      </c>
    </row>
    <row r="6" spans="1:7" x14ac:dyDescent="0.2">
      <c r="A6" s="4">
        <v>2</v>
      </c>
      <c r="B6" s="8">
        <f>SUM(F6:G6)</f>
        <v>314</v>
      </c>
      <c r="C6" s="17" t="s">
        <v>57</v>
      </c>
      <c r="D6" s="17" t="s">
        <v>58</v>
      </c>
      <c r="E6" s="4" t="s">
        <v>3</v>
      </c>
      <c r="F6" s="18">
        <v>30</v>
      </c>
      <c r="G6" s="19">
        <v>284</v>
      </c>
    </row>
    <row r="7" spans="1:7" x14ac:dyDescent="0.2">
      <c r="A7" s="4">
        <v>3</v>
      </c>
      <c r="B7" s="8">
        <f>SUM(F7:G7)</f>
        <v>281</v>
      </c>
      <c r="C7" s="17" t="s">
        <v>48</v>
      </c>
      <c r="D7" s="17" t="s">
        <v>49</v>
      </c>
      <c r="E7" s="4" t="s">
        <v>2</v>
      </c>
      <c r="F7" s="18">
        <v>33</v>
      </c>
      <c r="G7" s="19">
        <v>248</v>
      </c>
    </row>
    <row r="8" spans="1:7" x14ac:dyDescent="0.2">
      <c r="A8" s="4">
        <v>4</v>
      </c>
      <c r="B8" s="8">
        <f>SUM(F8:G8)</f>
        <v>259</v>
      </c>
      <c r="C8" s="17" t="s">
        <v>53</v>
      </c>
      <c r="D8" s="17" t="s">
        <v>54</v>
      </c>
      <c r="E8" s="4" t="s">
        <v>1</v>
      </c>
      <c r="F8" s="18">
        <v>38</v>
      </c>
      <c r="G8" s="19">
        <v>221</v>
      </c>
    </row>
    <row r="9" spans="1:7" x14ac:dyDescent="0.2">
      <c r="A9" s="4">
        <v>5</v>
      </c>
      <c r="B9" s="8">
        <f>SUM(F9:G9)</f>
        <v>225</v>
      </c>
      <c r="C9" s="17" t="s">
        <v>27</v>
      </c>
      <c r="D9" s="17" t="s">
        <v>52</v>
      </c>
      <c r="E9" s="4" t="s">
        <v>2</v>
      </c>
      <c r="F9" s="18">
        <v>27</v>
      </c>
      <c r="G9" s="19">
        <v>198</v>
      </c>
    </row>
    <row r="10" spans="1:7" ht="18" x14ac:dyDescent="0.2">
      <c r="A10" s="306" t="s">
        <v>18</v>
      </c>
      <c r="B10" s="306"/>
      <c r="C10" s="306"/>
      <c r="D10" s="306"/>
      <c r="E10" s="306"/>
      <c r="F10" s="306"/>
      <c r="G10" s="306"/>
    </row>
    <row r="11" spans="1:7" ht="25.5" x14ac:dyDescent="0.2">
      <c r="A11" s="3" t="s">
        <v>23</v>
      </c>
      <c r="B11" s="6" t="s">
        <v>56</v>
      </c>
      <c r="C11" s="3" t="s">
        <v>17</v>
      </c>
      <c r="D11" s="3" t="s">
        <v>20</v>
      </c>
      <c r="E11" s="3" t="s">
        <v>4</v>
      </c>
      <c r="F11" s="7" t="s">
        <v>22</v>
      </c>
      <c r="G11" s="7" t="s">
        <v>21</v>
      </c>
    </row>
    <row r="12" spans="1:7" x14ac:dyDescent="0.2">
      <c r="A12" s="4">
        <v>1</v>
      </c>
      <c r="B12" s="8">
        <f t="shared" ref="B12:B30" si="0">SUM(F12:G12)</f>
        <v>354</v>
      </c>
      <c r="C12" s="17" t="s">
        <v>5</v>
      </c>
      <c r="D12" s="17" t="s">
        <v>9</v>
      </c>
      <c r="E12" s="4" t="s">
        <v>1</v>
      </c>
      <c r="F12" s="18">
        <v>24</v>
      </c>
      <c r="G12" s="19">
        <v>330</v>
      </c>
    </row>
    <row r="13" spans="1:7" x14ac:dyDescent="0.2">
      <c r="A13" s="4">
        <v>2</v>
      </c>
      <c r="B13" s="8">
        <f t="shared" si="0"/>
        <v>314</v>
      </c>
      <c r="C13" s="17" t="s">
        <v>28</v>
      </c>
      <c r="D13" s="17" t="s">
        <v>41</v>
      </c>
      <c r="E13" s="4" t="s">
        <v>2</v>
      </c>
      <c r="F13" s="18">
        <v>30</v>
      </c>
      <c r="G13" s="11">
        <v>284</v>
      </c>
    </row>
    <row r="14" spans="1:7" x14ac:dyDescent="0.2">
      <c r="A14" s="4">
        <v>3</v>
      </c>
      <c r="B14" s="8">
        <f t="shared" si="0"/>
        <v>268</v>
      </c>
      <c r="C14" s="49" t="s">
        <v>6</v>
      </c>
      <c r="D14" s="49" t="s">
        <v>10</v>
      </c>
      <c r="E14" s="4" t="s">
        <v>2</v>
      </c>
      <c r="F14" s="18">
        <v>20</v>
      </c>
      <c r="G14" s="19">
        <v>248</v>
      </c>
    </row>
    <row r="15" spans="1:7" x14ac:dyDescent="0.2">
      <c r="A15" s="4">
        <v>4</v>
      </c>
      <c r="B15" s="8">
        <f t="shared" si="0"/>
        <v>248</v>
      </c>
      <c r="C15" s="17" t="s">
        <v>69</v>
      </c>
      <c r="D15" s="17" t="s">
        <v>70</v>
      </c>
      <c r="E15" s="4" t="s">
        <v>55</v>
      </c>
      <c r="F15" s="18">
        <v>27</v>
      </c>
      <c r="G15" s="11">
        <v>221</v>
      </c>
    </row>
    <row r="16" spans="1:7" x14ac:dyDescent="0.2">
      <c r="A16" s="4">
        <v>5</v>
      </c>
      <c r="B16" s="8">
        <f t="shared" si="0"/>
        <v>243</v>
      </c>
      <c r="C16" s="49" t="s">
        <v>13</v>
      </c>
      <c r="D16" s="49" t="s">
        <v>12</v>
      </c>
      <c r="E16" s="4" t="s">
        <v>55</v>
      </c>
      <c r="F16" s="18">
        <v>45</v>
      </c>
      <c r="G16" s="11">
        <v>198</v>
      </c>
    </row>
    <row r="17" spans="1:7" x14ac:dyDescent="0.2">
      <c r="A17" s="4">
        <v>6</v>
      </c>
      <c r="B17" s="8">
        <f t="shared" si="0"/>
        <v>203</v>
      </c>
      <c r="C17" s="17" t="s">
        <v>28</v>
      </c>
      <c r="D17" s="17" t="s">
        <v>14</v>
      </c>
      <c r="E17" s="4" t="s">
        <v>2</v>
      </c>
      <c r="F17" s="18">
        <v>38</v>
      </c>
      <c r="G17" s="19">
        <v>165</v>
      </c>
    </row>
    <row r="18" spans="1:7" x14ac:dyDescent="0.2">
      <c r="A18" s="4">
        <v>7</v>
      </c>
      <c r="B18" s="8">
        <f t="shared" si="0"/>
        <v>198</v>
      </c>
      <c r="C18" s="17" t="s">
        <v>67</v>
      </c>
      <c r="D18" s="17" t="s">
        <v>68</v>
      </c>
      <c r="E18" s="4" t="s">
        <v>2</v>
      </c>
      <c r="F18" s="18">
        <v>18</v>
      </c>
      <c r="G18" s="11">
        <v>180</v>
      </c>
    </row>
    <row r="19" spans="1:7" x14ac:dyDescent="0.2">
      <c r="A19" s="4">
        <v>8</v>
      </c>
      <c r="B19" s="8">
        <f t="shared" si="0"/>
        <v>174</v>
      </c>
      <c r="C19" s="17" t="s">
        <v>5</v>
      </c>
      <c r="D19" s="17" t="s">
        <v>59</v>
      </c>
      <c r="E19" s="4" t="s">
        <v>55</v>
      </c>
      <c r="F19" s="18">
        <v>33</v>
      </c>
      <c r="G19" s="11">
        <v>141</v>
      </c>
    </row>
    <row r="20" spans="1:7" x14ac:dyDescent="0.2">
      <c r="A20" s="4">
        <v>9</v>
      </c>
      <c r="B20" s="8">
        <f t="shared" si="0"/>
        <v>170</v>
      </c>
      <c r="C20" s="49" t="s">
        <v>8</v>
      </c>
      <c r="D20" s="49" t="s">
        <v>66</v>
      </c>
      <c r="E20" s="4" t="s">
        <v>72</v>
      </c>
      <c r="F20" s="18">
        <v>17</v>
      </c>
      <c r="G20" s="11">
        <v>153</v>
      </c>
    </row>
    <row r="21" spans="1:7" x14ac:dyDescent="0.2">
      <c r="A21" s="4">
        <v>10</v>
      </c>
      <c r="B21" s="8">
        <f t="shared" si="0"/>
        <v>152</v>
      </c>
      <c r="C21" s="17" t="s">
        <v>90</v>
      </c>
      <c r="D21" s="17" t="s">
        <v>40</v>
      </c>
      <c r="E21" s="4" t="s">
        <v>3</v>
      </c>
      <c r="F21" s="18">
        <v>23</v>
      </c>
      <c r="G21" s="11">
        <v>129</v>
      </c>
    </row>
    <row r="22" spans="1:7" x14ac:dyDescent="0.2">
      <c r="A22" s="4">
        <v>11</v>
      </c>
      <c r="B22" s="8">
        <f t="shared" si="0"/>
        <v>146</v>
      </c>
      <c r="C22" s="17" t="s">
        <v>71</v>
      </c>
      <c r="D22" s="17" t="s">
        <v>85</v>
      </c>
      <c r="E22" s="4" t="s">
        <v>2</v>
      </c>
      <c r="F22" s="18">
        <v>21</v>
      </c>
      <c r="G22" s="11">
        <v>125</v>
      </c>
    </row>
    <row r="23" spans="1:7" x14ac:dyDescent="0.2">
      <c r="A23" s="4">
        <v>12</v>
      </c>
      <c r="B23" s="8">
        <f t="shared" si="0"/>
        <v>135</v>
      </c>
      <c r="C23" s="49" t="s">
        <v>28</v>
      </c>
      <c r="D23" s="49" t="s">
        <v>78</v>
      </c>
      <c r="E23" s="4" t="s">
        <v>55</v>
      </c>
      <c r="F23" s="18">
        <v>15</v>
      </c>
      <c r="G23" s="11">
        <v>120</v>
      </c>
    </row>
    <row r="24" spans="1:7" x14ac:dyDescent="0.2">
      <c r="A24" s="4">
        <v>13</v>
      </c>
      <c r="B24" s="8">
        <f t="shared" si="0"/>
        <v>134</v>
      </c>
      <c r="C24" s="17" t="s">
        <v>62</v>
      </c>
      <c r="D24" s="17" t="s">
        <v>63</v>
      </c>
      <c r="E24" s="4" t="s">
        <v>55</v>
      </c>
      <c r="F24" s="18"/>
      <c r="G24" s="11">
        <v>134</v>
      </c>
    </row>
    <row r="25" spans="1:7" x14ac:dyDescent="0.2">
      <c r="A25" s="4">
        <v>14</v>
      </c>
      <c r="B25" s="8">
        <f t="shared" si="0"/>
        <v>116</v>
      </c>
      <c r="C25" s="17" t="s">
        <v>16</v>
      </c>
      <c r="D25" s="17" t="s">
        <v>15</v>
      </c>
      <c r="E25" s="4" t="s">
        <v>1</v>
      </c>
      <c r="F25" s="18"/>
      <c r="G25" s="11">
        <v>116</v>
      </c>
    </row>
    <row r="26" spans="1:7" x14ac:dyDescent="0.2">
      <c r="A26" s="4">
        <v>15</v>
      </c>
      <c r="B26" s="8">
        <f t="shared" si="0"/>
        <v>111</v>
      </c>
      <c r="C26" s="17" t="s">
        <v>60</v>
      </c>
      <c r="D26" s="17" t="s">
        <v>61</v>
      </c>
      <c r="E26" s="4" t="s">
        <v>2</v>
      </c>
      <c r="F26" s="18"/>
      <c r="G26" s="19">
        <v>111</v>
      </c>
    </row>
    <row r="27" spans="1:7" x14ac:dyDescent="0.2">
      <c r="A27" s="4">
        <v>16</v>
      </c>
      <c r="B27" s="8">
        <f t="shared" si="0"/>
        <v>107</v>
      </c>
      <c r="C27" s="49" t="s">
        <v>64</v>
      </c>
      <c r="D27" s="49" t="s">
        <v>65</v>
      </c>
      <c r="E27" s="4" t="s">
        <v>2</v>
      </c>
      <c r="F27" s="18"/>
      <c r="G27" s="19">
        <v>107</v>
      </c>
    </row>
    <row r="28" spans="1:7" x14ac:dyDescent="0.2">
      <c r="A28" s="4">
        <v>17</v>
      </c>
      <c r="B28" s="8">
        <f t="shared" si="0"/>
        <v>102</v>
      </c>
      <c r="C28" s="49" t="s">
        <v>30</v>
      </c>
      <c r="D28" s="49" t="s">
        <v>51</v>
      </c>
      <c r="E28" s="4" t="s">
        <v>2</v>
      </c>
      <c r="F28" s="18"/>
      <c r="G28" s="11">
        <v>102</v>
      </c>
    </row>
    <row r="29" spans="1:7" x14ac:dyDescent="0.2">
      <c r="A29" s="4">
        <v>18</v>
      </c>
      <c r="B29" s="8">
        <f t="shared" si="0"/>
        <v>98</v>
      </c>
      <c r="C29" s="17" t="s">
        <v>11</v>
      </c>
      <c r="D29" s="17" t="s">
        <v>14</v>
      </c>
      <c r="E29" s="4" t="s">
        <v>2</v>
      </c>
      <c r="F29" s="18"/>
      <c r="G29" s="11">
        <v>98</v>
      </c>
    </row>
    <row r="30" spans="1:7" x14ac:dyDescent="0.2">
      <c r="A30" s="4">
        <v>19</v>
      </c>
      <c r="B30" s="8">
        <f t="shared" si="0"/>
        <v>93</v>
      </c>
      <c r="C30" s="49" t="s">
        <v>91</v>
      </c>
      <c r="D30" s="49" t="s">
        <v>93</v>
      </c>
      <c r="E30" s="4" t="s">
        <v>1</v>
      </c>
      <c r="F30" s="18"/>
      <c r="G30" s="11">
        <v>93</v>
      </c>
    </row>
  </sheetData>
  <sortState ref="B12:G30">
    <sortCondition descending="1" ref="B12:B30"/>
  </sortState>
  <mergeCells count="4">
    <mergeCell ref="A1:G1"/>
    <mergeCell ref="A2:G2"/>
    <mergeCell ref="A3:G3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AM128"/>
  <sheetViews>
    <sheetView tabSelected="1" view="pageBreakPreview" zoomScale="80" zoomScaleNormal="80" zoomScaleSheetLayoutView="80" workbookViewId="0">
      <selection activeCell="AQ111" sqref="AQ111"/>
    </sheetView>
  </sheetViews>
  <sheetFormatPr defaultRowHeight="14.25" outlineLevelRow="1" outlineLevelCol="1" x14ac:dyDescent="0.2"/>
  <cols>
    <col min="1" max="1" width="3.7109375" style="73" customWidth="1"/>
    <col min="2" max="2" width="0.28515625" style="71" hidden="1" customWidth="1" outlineLevel="1"/>
    <col min="3" max="3" width="7.42578125" style="71" hidden="1" customWidth="1" outlineLevel="1"/>
    <col min="4" max="4" width="10.85546875" style="140" hidden="1" customWidth="1" outlineLevel="1"/>
    <col min="5" max="5" width="13.28515625" style="140" hidden="1" customWidth="1" outlineLevel="1"/>
    <col min="6" max="6" width="24.28515625" style="95" bestFit="1" customWidth="1" collapsed="1"/>
    <col min="7" max="7" width="14.5703125" style="140" customWidth="1"/>
    <col min="8" max="8" width="7.5703125" style="57" customWidth="1"/>
    <col min="9" max="9" width="7.5703125" style="5" customWidth="1"/>
    <col min="10" max="12" width="6.7109375" style="5" customWidth="1"/>
    <col min="13" max="13" width="6.140625" style="5" customWidth="1"/>
    <col min="14" max="20" width="5.7109375" style="5" customWidth="1"/>
    <col min="21" max="26" width="4.28515625" style="151" customWidth="1"/>
    <col min="27" max="27" width="4" style="5" customWidth="1"/>
    <col min="28" max="28" width="8.85546875" style="140" hidden="1" customWidth="1" outlineLevel="1"/>
    <col min="29" max="29" width="11" style="140" hidden="1" customWidth="1" outlineLevel="1"/>
    <col min="30" max="30" width="3.7109375" style="5" hidden="1" customWidth="1" outlineLevel="1"/>
    <col min="31" max="31" width="20.140625" style="5" hidden="1" customWidth="1" outlineLevel="1"/>
    <col min="32" max="32" width="13.5703125" style="5" hidden="1" customWidth="1" outlineLevel="1"/>
    <col min="33" max="33" width="8.140625" style="5" hidden="1" customWidth="1" outlineLevel="1"/>
    <col min="34" max="34" width="6.7109375" style="5" hidden="1" customWidth="1" outlineLevel="1"/>
    <col min="35" max="35" width="6.7109375" style="5" customWidth="1" collapsed="1"/>
    <col min="36" max="39" width="6.7109375" style="5" customWidth="1"/>
    <col min="40" max="16384" width="9.140625" style="5"/>
  </cols>
  <sheetData>
    <row r="1" spans="1:39" ht="30" x14ac:dyDescent="0.2">
      <c r="A1" s="131" t="s">
        <v>297</v>
      </c>
      <c r="B1" s="70"/>
      <c r="C1" s="70"/>
      <c r="D1" s="132"/>
      <c r="E1" s="132"/>
      <c r="F1" s="91"/>
      <c r="G1" s="132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194"/>
      <c r="V1" s="194"/>
      <c r="W1" s="194"/>
      <c r="X1" s="194"/>
      <c r="Y1" s="194"/>
      <c r="Z1" s="194"/>
    </row>
    <row r="2" spans="1:39" s="151" customFormat="1" ht="11.25" thickBot="1" x14ac:dyDescent="0.25">
      <c r="A2" s="146" t="s">
        <v>324</v>
      </c>
      <c r="B2" s="147"/>
      <c r="C2" s="147"/>
      <c r="D2" s="150"/>
      <c r="E2" s="150"/>
      <c r="F2" s="149"/>
      <c r="G2" s="150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94"/>
      <c r="V2" s="194"/>
      <c r="W2" s="194"/>
      <c r="X2" s="194"/>
      <c r="Y2" s="194"/>
      <c r="Z2" s="194"/>
      <c r="AB2" s="189"/>
      <c r="AC2" s="189"/>
    </row>
    <row r="3" spans="1:39" ht="24.95" customHeight="1" thickBot="1" x14ac:dyDescent="0.25">
      <c r="A3" s="130" t="s">
        <v>236</v>
      </c>
      <c r="B3" s="70"/>
      <c r="C3" s="70"/>
      <c r="D3" s="133"/>
      <c r="E3" s="133"/>
      <c r="F3" s="91"/>
      <c r="G3" s="133"/>
      <c r="H3" s="65"/>
      <c r="I3" s="65"/>
      <c r="J3" s="274">
        <v>1</v>
      </c>
      <c r="K3" s="275">
        <v>2</v>
      </c>
      <c r="L3" s="275">
        <v>3</v>
      </c>
      <c r="M3" s="275">
        <v>4</v>
      </c>
      <c r="N3" s="275">
        <v>5</v>
      </c>
      <c r="O3" s="275">
        <v>6</v>
      </c>
      <c r="P3" s="275">
        <v>7</v>
      </c>
      <c r="Q3" s="347">
        <v>8</v>
      </c>
      <c r="R3" s="355">
        <v>9</v>
      </c>
      <c r="S3" s="352">
        <v>10</v>
      </c>
      <c r="T3" s="352">
        <v>11</v>
      </c>
      <c r="U3" s="353">
        <v>12</v>
      </c>
      <c r="V3" s="353">
        <v>13</v>
      </c>
      <c r="W3" s="353">
        <v>14</v>
      </c>
      <c r="X3" s="353">
        <v>15</v>
      </c>
      <c r="Y3" s="353">
        <v>16</v>
      </c>
      <c r="Z3" s="353">
        <v>17</v>
      </c>
      <c r="AA3" s="16"/>
    </row>
    <row r="4" spans="1:39" ht="41.25" customHeight="1" outlineLevel="1" thickBot="1" x14ac:dyDescent="0.25">
      <c r="A4" s="346" t="s">
        <v>0</v>
      </c>
      <c r="B4" s="213" t="s">
        <v>230</v>
      </c>
      <c r="C4" s="74" t="s">
        <v>233</v>
      </c>
      <c r="D4" s="401" t="s">
        <v>17</v>
      </c>
      <c r="E4" s="402" t="s">
        <v>20</v>
      </c>
      <c r="F4" s="96" t="s">
        <v>234</v>
      </c>
      <c r="G4" s="245" t="s">
        <v>4</v>
      </c>
      <c r="H4" s="382" t="s">
        <v>255</v>
      </c>
      <c r="I4" s="295" t="s">
        <v>220</v>
      </c>
      <c r="J4" s="357" t="s">
        <v>320</v>
      </c>
      <c r="K4" s="350" t="s">
        <v>308</v>
      </c>
      <c r="L4" s="348" t="s">
        <v>304</v>
      </c>
      <c r="M4" s="349" t="s">
        <v>296</v>
      </c>
      <c r="N4" s="350" t="s">
        <v>286</v>
      </c>
      <c r="O4" s="350" t="s">
        <v>273</v>
      </c>
      <c r="P4" s="350" t="s">
        <v>276</v>
      </c>
      <c r="Q4" s="351" t="s">
        <v>263</v>
      </c>
      <c r="R4" s="356" t="s">
        <v>222</v>
      </c>
      <c r="S4" s="354" t="s">
        <v>221</v>
      </c>
      <c r="T4" s="354" t="s">
        <v>223</v>
      </c>
      <c r="U4" s="354" t="s">
        <v>224</v>
      </c>
      <c r="V4" s="354" t="s">
        <v>225</v>
      </c>
      <c r="W4" s="354" t="s">
        <v>226</v>
      </c>
      <c r="X4" s="354" t="s">
        <v>227</v>
      </c>
      <c r="Y4" s="354" t="s">
        <v>228</v>
      </c>
      <c r="Z4" s="354" t="s">
        <v>229</v>
      </c>
      <c r="AA4" s="59"/>
      <c r="AB4" s="431" t="s">
        <v>23</v>
      </c>
      <c r="AC4" s="6" t="s">
        <v>56</v>
      </c>
      <c r="AD4" s="3" t="s">
        <v>17</v>
      </c>
      <c r="AE4" s="3" t="s">
        <v>234</v>
      </c>
      <c r="AF4" s="3" t="s">
        <v>4</v>
      </c>
    </row>
    <row r="5" spans="1:39" ht="15.95" customHeight="1" outlineLevel="1" x14ac:dyDescent="0.2">
      <c r="A5" s="82">
        <v>1</v>
      </c>
      <c r="B5" s="75" t="s">
        <v>232</v>
      </c>
      <c r="C5" s="75" t="s">
        <v>236</v>
      </c>
      <c r="D5" s="403" t="s">
        <v>60</v>
      </c>
      <c r="E5" s="142" t="s">
        <v>61</v>
      </c>
      <c r="F5" s="379" t="str">
        <f>D5&amp;" "&amp;E5</f>
        <v>Daniels Vēzis</v>
      </c>
      <c r="G5" s="142" t="s">
        <v>2</v>
      </c>
      <c r="H5" s="182">
        <v>1472</v>
      </c>
      <c r="I5" s="279">
        <f>SUM(J5:Q5)</f>
        <v>1811</v>
      </c>
      <c r="J5" s="279">
        <v>205</v>
      </c>
      <c r="K5" s="255">
        <v>195</v>
      </c>
      <c r="L5" s="367">
        <v>172</v>
      </c>
      <c r="M5" s="256">
        <v>363</v>
      </c>
      <c r="N5" s="256">
        <v>250</v>
      </c>
      <c r="O5" s="64">
        <v>209</v>
      </c>
      <c r="P5" s="367">
        <v>167</v>
      </c>
      <c r="Q5" s="256">
        <v>250</v>
      </c>
      <c r="R5" s="203">
        <v>150</v>
      </c>
      <c r="S5" s="203"/>
      <c r="T5" s="203">
        <v>275</v>
      </c>
      <c r="U5" s="203">
        <v>134</v>
      </c>
      <c r="V5" s="203">
        <v>187</v>
      </c>
      <c r="W5" s="203">
        <v>195</v>
      </c>
      <c r="X5" s="203">
        <v>68</v>
      </c>
      <c r="Y5" s="203">
        <v>148</v>
      </c>
      <c r="Z5" s="201">
        <v>111</v>
      </c>
      <c r="AA5" s="15"/>
      <c r="AB5" s="432">
        <v>1</v>
      </c>
      <c r="AC5" s="365">
        <v>250</v>
      </c>
      <c r="AD5" s="269"/>
      <c r="AE5" s="269" t="s">
        <v>306</v>
      </c>
      <c r="AF5" s="269" t="s">
        <v>1</v>
      </c>
    </row>
    <row r="6" spans="1:39" ht="15.95" customHeight="1" outlineLevel="1" x14ac:dyDescent="0.2">
      <c r="A6" s="83">
        <v>2</v>
      </c>
      <c r="B6" s="76" t="s">
        <v>232</v>
      </c>
      <c r="C6" s="76" t="s">
        <v>236</v>
      </c>
      <c r="D6" s="404" t="s">
        <v>5</v>
      </c>
      <c r="E6" s="143" t="s">
        <v>9</v>
      </c>
      <c r="F6" s="380" t="str">
        <f>D6&amp;" "&amp;E6</f>
        <v>Artūrs Ļevikins</v>
      </c>
      <c r="G6" s="143" t="s">
        <v>1</v>
      </c>
      <c r="H6" s="172">
        <v>1411</v>
      </c>
      <c r="I6" s="154">
        <f>SUM(J6:Q6)</f>
        <v>1725</v>
      </c>
      <c r="J6" s="278">
        <v>250</v>
      </c>
      <c r="K6" s="155">
        <v>242</v>
      </c>
      <c r="L6" s="368">
        <v>152</v>
      </c>
      <c r="M6" s="50">
        <v>286</v>
      </c>
      <c r="N6" s="50">
        <v>169</v>
      </c>
      <c r="O6" s="369">
        <v>162</v>
      </c>
      <c r="P6" s="63">
        <v>250</v>
      </c>
      <c r="Q6" s="50">
        <v>214</v>
      </c>
      <c r="R6" s="197">
        <v>150</v>
      </c>
      <c r="S6" s="197">
        <v>293</v>
      </c>
      <c r="T6" s="197">
        <v>317</v>
      </c>
      <c r="U6" s="197">
        <v>250</v>
      </c>
      <c r="V6" s="197">
        <v>108</v>
      </c>
      <c r="W6" s="197">
        <v>140</v>
      </c>
      <c r="X6" s="197">
        <v>219</v>
      </c>
      <c r="Y6" s="197">
        <v>172</v>
      </c>
      <c r="Z6" s="198">
        <v>354</v>
      </c>
      <c r="AA6" s="15"/>
      <c r="AB6" s="432">
        <v>2</v>
      </c>
      <c r="AC6" s="365">
        <v>205</v>
      </c>
      <c r="AD6" s="269"/>
      <c r="AE6" s="269" t="s">
        <v>191</v>
      </c>
      <c r="AF6" s="269" t="s">
        <v>26</v>
      </c>
    </row>
    <row r="7" spans="1:39" ht="15.95" customHeight="1" outlineLevel="1" x14ac:dyDescent="0.2">
      <c r="A7" s="83">
        <v>3</v>
      </c>
      <c r="B7" s="76" t="s">
        <v>232</v>
      </c>
      <c r="C7" s="76" t="s">
        <v>236</v>
      </c>
      <c r="D7" s="404" t="s">
        <v>28</v>
      </c>
      <c r="E7" s="143" t="s">
        <v>14</v>
      </c>
      <c r="F7" s="380" t="str">
        <f>D7&amp;" "&amp;E7</f>
        <v>Jānis Zemītis</v>
      </c>
      <c r="G7" s="143" t="s">
        <v>2</v>
      </c>
      <c r="H7" s="172">
        <v>1132</v>
      </c>
      <c r="I7" s="154">
        <f>SUM(J7:Q7)</f>
        <v>1221</v>
      </c>
      <c r="J7" s="358">
        <v>190</v>
      </c>
      <c r="K7" s="51">
        <v>160</v>
      </c>
      <c r="L7" s="50">
        <v>205</v>
      </c>
      <c r="M7" s="50">
        <v>293</v>
      </c>
      <c r="N7" s="368">
        <v>89</v>
      </c>
      <c r="O7" s="50">
        <v>142</v>
      </c>
      <c r="P7" s="50">
        <v>142</v>
      </c>
      <c r="Q7" s="50"/>
      <c r="R7" s="197">
        <v>205</v>
      </c>
      <c r="S7" s="197">
        <v>322</v>
      </c>
      <c r="T7" s="197">
        <v>368</v>
      </c>
      <c r="U7" s="197"/>
      <c r="V7" s="197">
        <v>219</v>
      </c>
      <c r="W7" s="197">
        <v>214</v>
      </c>
      <c r="X7" s="197">
        <v>77</v>
      </c>
      <c r="Y7" s="197">
        <v>97</v>
      </c>
      <c r="Z7" s="198">
        <v>203</v>
      </c>
      <c r="AA7" s="14"/>
      <c r="AB7" s="432">
        <v>3</v>
      </c>
      <c r="AC7" s="365">
        <v>190</v>
      </c>
      <c r="AD7" s="269"/>
      <c r="AE7" s="269" t="s">
        <v>185</v>
      </c>
      <c r="AF7" s="269" t="s">
        <v>26</v>
      </c>
    </row>
    <row r="8" spans="1:39" ht="15.95" customHeight="1" outlineLevel="1" x14ac:dyDescent="0.2">
      <c r="A8" s="83">
        <v>4</v>
      </c>
      <c r="B8" s="76" t="s">
        <v>232</v>
      </c>
      <c r="C8" s="76" t="s">
        <v>236</v>
      </c>
      <c r="D8" s="404" t="s">
        <v>67</v>
      </c>
      <c r="E8" s="143" t="s">
        <v>68</v>
      </c>
      <c r="F8" s="380" t="str">
        <f>D8&amp;" "&amp;E8</f>
        <v>Artemijs Hudjakovs</v>
      </c>
      <c r="G8" s="143" t="s">
        <v>2</v>
      </c>
      <c r="H8" s="172">
        <v>1052</v>
      </c>
      <c r="I8" s="154">
        <f>SUM(J8:Q8)</f>
        <v>1267</v>
      </c>
      <c r="J8" s="358">
        <v>169</v>
      </c>
      <c r="K8" s="51">
        <v>116</v>
      </c>
      <c r="L8" s="63">
        <v>250</v>
      </c>
      <c r="M8" s="50">
        <v>188</v>
      </c>
      <c r="N8" s="368">
        <v>99</v>
      </c>
      <c r="O8" s="50">
        <v>172</v>
      </c>
      <c r="P8" s="50">
        <v>157</v>
      </c>
      <c r="Q8" s="368">
        <v>116</v>
      </c>
      <c r="R8" s="197">
        <v>245</v>
      </c>
      <c r="S8" s="197">
        <v>347</v>
      </c>
      <c r="T8" s="197">
        <v>189</v>
      </c>
      <c r="U8" s="197">
        <v>167</v>
      </c>
      <c r="V8" s="197">
        <v>165</v>
      </c>
      <c r="W8" s="197">
        <v>242</v>
      </c>
      <c r="X8" s="197">
        <v>136</v>
      </c>
      <c r="Y8" s="197">
        <v>211</v>
      </c>
      <c r="Z8" s="198">
        <v>198</v>
      </c>
      <c r="AA8" s="14"/>
      <c r="AB8" s="432">
        <v>4</v>
      </c>
      <c r="AC8" s="365">
        <v>169</v>
      </c>
      <c r="AD8" s="269"/>
      <c r="AE8" s="269" t="s">
        <v>184</v>
      </c>
      <c r="AF8" s="269" t="s">
        <v>26</v>
      </c>
    </row>
    <row r="9" spans="1:39" ht="15.95" customHeight="1" outlineLevel="1" x14ac:dyDescent="0.2">
      <c r="A9" s="83">
        <v>5</v>
      </c>
      <c r="B9" s="76" t="s">
        <v>232</v>
      </c>
      <c r="C9" s="76" t="s">
        <v>236</v>
      </c>
      <c r="D9" s="404" t="s">
        <v>7</v>
      </c>
      <c r="E9" s="143" t="s">
        <v>29</v>
      </c>
      <c r="F9" s="380" t="str">
        <f>D9&amp;" "&amp;E9</f>
        <v>Andis Dārziņš</v>
      </c>
      <c r="G9" s="143" t="s">
        <v>2</v>
      </c>
      <c r="H9" s="172">
        <v>1012</v>
      </c>
      <c r="I9" s="154">
        <f>SUM(J9:Q9)</f>
        <v>1226</v>
      </c>
      <c r="J9" s="370">
        <v>102</v>
      </c>
      <c r="K9" s="368">
        <v>112</v>
      </c>
      <c r="L9" s="50">
        <v>125</v>
      </c>
      <c r="M9" s="50">
        <v>204</v>
      </c>
      <c r="N9" s="50">
        <v>152</v>
      </c>
      <c r="O9" s="63">
        <v>238</v>
      </c>
      <c r="P9" s="50">
        <v>124</v>
      </c>
      <c r="Q9" s="50">
        <v>169</v>
      </c>
      <c r="R9" s="197">
        <v>83</v>
      </c>
      <c r="S9" s="197">
        <v>152</v>
      </c>
      <c r="T9" s="197">
        <v>146</v>
      </c>
      <c r="U9" s="197">
        <v>104</v>
      </c>
      <c r="V9" s="197">
        <v>140</v>
      </c>
      <c r="W9" s="197">
        <v>93</v>
      </c>
      <c r="X9" s="197">
        <v>162</v>
      </c>
      <c r="Y9" s="197">
        <v>183</v>
      </c>
      <c r="Z9" s="198"/>
      <c r="AA9" s="14"/>
      <c r="AB9" s="432">
        <v>5</v>
      </c>
      <c r="AC9" s="365">
        <v>150</v>
      </c>
      <c r="AD9" s="269"/>
      <c r="AE9" s="269" t="s">
        <v>218</v>
      </c>
      <c r="AF9" s="269" t="s">
        <v>1</v>
      </c>
    </row>
    <row r="10" spans="1:39" ht="15.95" customHeight="1" outlineLevel="1" thickBot="1" x14ac:dyDescent="0.25">
      <c r="A10" s="84">
        <v>6</v>
      </c>
      <c r="B10" s="77" t="s">
        <v>232</v>
      </c>
      <c r="C10" s="77" t="s">
        <v>236</v>
      </c>
      <c r="D10" s="405" t="s">
        <v>13</v>
      </c>
      <c r="E10" s="187" t="s">
        <v>12</v>
      </c>
      <c r="F10" s="381" t="str">
        <f>D10&amp;" "&amp;E10</f>
        <v>Pēteris Cimdiņš</v>
      </c>
      <c r="G10" s="187" t="s">
        <v>55</v>
      </c>
      <c r="H10" s="174">
        <v>1000</v>
      </c>
      <c r="I10" s="296">
        <f>SUM(J10:Q10)</f>
        <v>1156</v>
      </c>
      <c r="J10" s="371">
        <v>60</v>
      </c>
      <c r="K10" s="375">
        <v>152</v>
      </c>
      <c r="L10" s="188">
        <v>187</v>
      </c>
      <c r="M10" s="188">
        <v>311</v>
      </c>
      <c r="N10" s="188">
        <v>116</v>
      </c>
      <c r="O10" s="372">
        <v>96</v>
      </c>
      <c r="P10" s="188">
        <v>114</v>
      </c>
      <c r="Q10" s="188">
        <v>120</v>
      </c>
      <c r="R10" s="204">
        <v>161</v>
      </c>
      <c r="S10" s="204">
        <v>116</v>
      </c>
      <c r="T10" s="204">
        <v>225</v>
      </c>
      <c r="U10" s="204">
        <v>105</v>
      </c>
      <c r="V10" s="204">
        <v>147</v>
      </c>
      <c r="W10" s="204">
        <v>162</v>
      </c>
      <c r="X10" s="204">
        <v>112</v>
      </c>
      <c r="Y10" s="204">
        <v>80</v>
      </c>
      <c r="Z10" s="205">
        <v>243</v>
      </c>
      <c r="AA10" s="14"/>
      <c r="AB10" s="432">
        <v>6</v>
      </c>
      <c r="AC10" s="365">
        <v>133</v>
      </c>
      <c r="AD10" s="269"/>
      <c r="AE10" s="269" t="s">
        <v>186</v>
      </c>
      <c r="AF10" s="269" t="s">
        <v>2</v>
      </c>
    </row>
    <row r="11" spans="1:39" ht="15.95" customHeight="1" outlineLevel="1" x14ac:dyDescent="0.2">
      <c r="A11" s="85">
        <v>7</v>
      </c>
      <c r="B11" s="78" t="s">
        <v>232</v>
      </c>
      <c r="C11" s="78" t="s">
        <v>236</v>
      </c>
      <c r="D11" s="406" t="s">
        <v>62</v>
      </c>
      <c r="E11" s="144" t="s">
        <v>63</v>
      </c>
      <c r="F11" s="377" t="str">
        <f>D11&amp;" "&amp;E11</f>
        <v>Mārtiņš Vilnis</v>
      </c>
      <c r="G11" s="144" t="s">
        <v>55</v>
      </c>
      <c r="H11" s="171">
        <v>875</v>
      </c>
      <c r="I11" s="279">
        <f>SUM(J11:Q11)</f>
        <v>1008</v>
      </c>
      <c r="J11" s="359">
        <v>104</v>
      </c>
      <c r="K11" s="255">
        <v>104</v>
      </c>
      <c r="L11" s="367">
        <v>77</v>
      </c>
      <c r="M11" s="64">
        <v>174</v>
      </c>
      <c r="N11" s="64">
        <v>181</v>
      </c>
      <c r="O11" s="367">
        <v>56</v>
      </c>
      <c r="P11" s="64">
        <v>205</v>
      </c>
      <c r="Q11" s="64">
        <v>107</v>
      </c>
      <c r="R11" s="195">
        <v>125</v>
      </c>
      <c r="S11" s="195">
        <v>152</v>
      </c>
      <c r="T11" s="195">
        <v>161</v>
      </c>
      <c r="U11" s="195">
        <v>98</v>
      </c>
      <c r="V11" s="195">
        <v>77</v>
      </c>
      <c r="W11" s="195">
        <v>80</v>
      </c>
      <c r="X11" s="195">
        <v>74</v>
      </c>
      <c r="Y11" s="195">
        <v>74</v>
      </c>
      <c r="Z11" s="196">
        <v>134</v>
      </c>
      <c r="AA11" s="14"/>
      <c r="AB11" s="432">
        <v>7</v>
      </c>
      <c r="AC11" s="365">
        <v>130</v>
      </c>
      <c r="AD11" s="269"/>
      <c r="AE11" s="269" t="s">
        <v>269</v>
      </c>
      <c r="AF11" s="269" t="s">
        <v>205</v>
      </c>
    </row>
    <row r="12" spans="1:39" ht="15.95" customHeight="1" outlineLevel="1" x14ac:dyDescent="0.2">
      <c r="A12" s="86">
        <v>8</v>
      </c>
      <c r="B12" s="76" t="s">
        <v>232</v>
      </c>
      <c r="C12" s="76" t="s">
        <v>236</v>
      </c>
      <c r="D12" s="404" t="s">
        <v>154</v>
      </c>
      <c r="E12" s="143" t="s">
        <v>155</v>
      </c>
      <c r="F12" s="376" t="str">
        <f>D12&amp;" "&amp;E12</f>
        <v>Rihards Kovaļenko</v>
      </c>
      <c r="G12" s="143" t="s">
        <v>1</v>
      </c>
      <c r="H12" s="172">
        <v>832</v>
      </c>
      <c r="I12" s="154">
        <f>SUM(J12:Q12)</f>
        <v>1006</v>
      </c>
      <c r="J12" s="358">
        <v>150</v>
      </c>
      <c r="K12" s="51">
        <v>145</v>
      </c>
      <c r="L12" s="368">
        <v>114</v>
      </c>
      <c r="M12" s="50">
        <v>146</v>
      </c>
      <c r="N12" s="50">
        <v>138</v>
      </c>
      <c r="O12" s="50">
        <v>118</v>
      </c>
      <c r="P12" s="368">
        <v>60</v>
      </c>
      <c r="Q12" s="50">
        <v>135</v>
      </c>
      <c r="R12" s="197">
        <v>45</v>
      </c>
      <c r="S12" s="197"/>
      <c r="T12" s="197">
        <v>84</v>
      </c>
      <c r="U12" s="197"/>
      <c r="V12" s="197"/>
      <c r="W12" s="197"/>
      <c r="X12" s="197"/>
      <c r="Y12" s="197"/>
      <c r="Z12" s="198"/>
      <c r="AA12" s="14"/>
      <c r="AB12" s="432">
        <v>8</v>
      </c>
      <c r="AC12" s="365">
        <v>102</v>
      </c>
      <c r="AD12" s="269"/>
      <c r="AE12" s="269" t="s">
        <v>199</v>
      </c>
      <c r="AF12" s="269" t="s">
        <v>26</v>
      </c>
      <c r="AG12" s="54"/>
      <c r="AH12" s="40"/>
      <c r="AI12" s="55"/>
      <c r="AJ12" s="43"/>
      <c r="AK12" s="54"/>
      <c r="AL12" s="54"/>
      <c r="AM12" s="54"/>
    </row>
    <row r="13" spans="1:39" ht="15.95" customHeight="1" outlineLevel="1" x14ac:dyDescent="0.2">
      <c r="A13" s="86">
        <v>9</v>
      </c>
      <c r="B13" s="76" t="s">
        <v>232</v>
      </c>
      <c r="C13" s="76" t="s">
        <v>236</v>
      </c>
      <c r="D13" s="404" t="s">
        <v>16</v>
      </c>
      <c r="E13" s="143" t="s">
        <v>15</v>
      </c>
      <c r="F13" s="376" t="str">
        <f>D13&amp;" "&amp;E13</f>
        <v>Ivars Vinters</v>
      </c>
      <c r="G13" s="143" t="s">
        <v>1</v>
      </c>
      <c r="H13" s="172">
        <v>785</v>
      </c>
      <c r="I13" s="154">
        <f>SUM(J13:Q13)</f>
        <v>967</v>
      </c>
      <c r="J13" s="370">
        <v>89</v>
      </c>
      <c r="K13" s="368">
        <v>93</v>
      </c>
      <c r="L13" s="50">
        <v>102</v>
      </c>
      <c r="M13" s="50">
        <v>161</v>
      </c>
      <c r="N13" s="50">
        <v>109</v>
      </c>
      <c r="O13" s="50">
        <v>124</v>
      </c>
      <c r="P13" s="50">
        <v>104</v>
      </c>
      <c r="Q13" s="50">
        <v>185</v>
      </c>
      <c r="R13" s="197">
        <v>101</v>
      </c>
      <c r="S13" s="197">
        <v>195</v>
      </c>
      <c r="T13" s="197">
        <v>120</v>
      </c>
      <c r="U13" s="197">
        <v>145</v>
      </c>
      <c r="V13" s="197">
        <v>87</v>
      </c>
      <c r="W13" s="197">
        <v>107</v>
      </c>
      <c r="X13" s="197">
        <v>80</v>
      </c>
      <c r="Y13" s="197"/>
      <c r="Z13" s="198">
        <v>116</v>
      </c>
      <c r="AA13" s="14"/>
      <c r="AB13" s="432">
        <v>9</v>
      </c>
      <c r="AC13" s="365">
        <v>104</v>
      </c>
      <c r="AD13" s="269"/>
      <c r="AE13" s="269" t="s">
        <v>192</v>
      </c>
      <c r="AF13" s="269" t="s">
        <v>55</v>
      </c>
      <c r="AG13" s="42"/>
      <c r="AH13" s="43"/>
      <c r="AI13" s="43"/>
      <c r="AJ13" s="43"/>
      <c r="AK13" s="42"/>
      <c r="AL13" s="42"/>
      <c r="AM13" s="42"/>
    </row>
    <row r="14" spans="1:39" ht="15.95" customHeight="1" outlineLevel="1" thickBot="1" x14ac:dyDescent="0.25">
      <c r="A14" s="87">
        <v>10</v>
      </c>
      <c r="B14" s="79" t="s">
        <v>232</v>
      </c>
      <c r="C14" s="79" t="s">
        <v>236</v>
      </c>
      <c r="D14" s="407" t="s">
        <v>30</v>
      </c>
      <c r="E14" s="145" t="s">
        <v>51</v>
      </c>
      <c r="F14" s="378" t="str">
        <f>D14&amp;" "&amp;E14</f>
        <v>Nikolajs Ovčiņņikovs</v>
      </c>
      <c r="G14" s="145" t="s">
        <v>2</v>
      </c>
      <c r="H14" s="175">
        <v>770</v>
      </c>
      <c r="I14" s="253">
        <f>SUM(J14:Q14)</f>
        <v>770</v>
      </c>
      <c r="J14" s="360"/>
      <c r="K14" s="53"/>
      <c r="L14" s="52"/>
      <c r="M14" s="52">
        <v>140</v>
      </c>
      <c r="N14" s="52">
        <v>122</v>
      </c>
      <c r="O14" s="52">
        <v>180</v>
      </c>
      <c r="P14" s="52">
        <v>178</v>
      </c>
      <c r="Q14" s="52">
        <v>150</v>
      </c>
      <c r="R14" s="199">
        <v>106</v>
      </c>
      <c r="S14" s="199">
        <v>173</v>
      </c>
      <c r="T14" s="199">
        <v>228</v>
      </c>
      <c r="U14" s="199">
        <v>132</v>
      </c>
      <c r="V14" s="199"/>
      <c r="W14" s="199"/>
      <c r="X14" s="199"/>
      <c r="Y14" s="199"/>
      <c r="Z14" s="200">
        <v>102</v>
      </c>
      <c r="AA14" s="14"/>
      <c r="AB14" s="432">
        <v>10</v>
      </c>
      <c r="AC14" s="365">
        <v>89</v>
      </c>
      <c r="AD14" s="269"/>
      <c r="AE14" s="269" t="s">
        <v>195</v>
      </c>
      <c r="AF14" s="269" t="s">
        <v>1</v>
      </c>
      <c r="AG14" s="42"/>
      <c r="AH14" s="43"/>
      <c r="AI14" s="43"/>
      <c r="AJ14" s="43"/>
      <c r="AK14" s="42"/>
      <c r="AL14" s="42"/>
      <c r="AM14" s="42"/>
    </row>
    <row r="15" spans="1:39" ht="15.95" customHeight="1" outlineLevel="1" x14ac:dyDescent="0.2">
      <c r="A15" s="88">
        <v>11</v>
      </c>
      <c r="B15" s="75" t="s">
        <v>232</v>
      </c>
      <c r="C15" s="75" t="s">
        <v>236</v>
      </c>
      <c r="D15" s="403" t="s">
        <v>69</v>
      </c>
      <c r="E15" s="142" t="s">
        <v>70</v>
      </c>
      <c r="F15" s="165" t="str">
        <f>D15&amp;" "&amp;E15</f>
        <v>Toms Pultraks</v>
      </c>
      <c r="G15" s="142" t="s">
        <v>55</v>
      </c>
      <c r="H15" s="182">
        <v>700</v>
      </c>
      <c r="I15" s="154">
        <f>SUM(J15:Q15)</f>
        <v>839</v>
      </c>
      <c r="J15" s="373">
        <v>68</v>
      </c>
      <c r="K15" s="374">
        <v>71</v>
      </c>
      <c r="L15" s="153">
        <v>86</v>
      </c>
      <c r="M15" s="153">
        <v>111</v>
      </c>
      <c r="N15" s="153">
        <v>214</v>
      </c>
      <c r="O15" s="153">
        <v>95</v>
      </c>
      <c r="P15" s="153">
        <v>93</v>
      </c>
      <c r="Q15" s="153">
        <v>101</v>
      </c>
      <c r="R15" s="203">
        <v>71</v>
      </c>
      <c r="S15" s="203">
        <v>204</v>
      </c>
      <c r="T15" s="203">
        <v>152</v>
      </c>
      <c r="U15" s="203">
        <v>181</v>
      </c>
      <c r="V15" s="203">
        <v>83</v>
      </c>
      <c r="W15" s="203">
        <v>128</v>
      </c>
      <c r="X15" s="203">
        <v>71</v>
      </c>
      <c r="Y15" s="203">
        <v>250</v>
      </c>
      <c r="Z15" s="201">
        <v>248</v>
      </c>
      <c r="AA15" s="14"/>
      <c r="AB15" s="432">
        <v>11</v>
      </c>
      <c r="AC15" s="365">
        <v>86</v>
      </c>
      <c r="AD15" s="269"/>
      <c r="AE15" s="269" t="s">
        <v>210</v>
      </c>
      <c r="AF15" s="269" t="s">
        <v>55</v>
      </c>
      <c r="AG15" s="43"/>
      <c r="AH15" s="43"/>
      <c r="AI15" s="43"/>
      <c r="AJ15" s="43"/>
      <c r="AK15" s="42"/>
      <c r="AL15" s="42"/>
      <c r="AM15" s="42"/>
    </row>
    <row r="16" spans="1:39" ht="15.95" customHeight="1" outlineLevel="1" x14ac:dyDescent="0.2">
      <c r="A16" s="89">
        <v>12</v>
      </c>
      <c r="B16" s="76" t="s">
        <v>232</v>
      </c>
      <c r="C16" s="76" t="s">
        <v>236</v>
      </c>
      <c r="D16" s="404" t="s">
        <v>101</v>
      </c>
      <c r="E16" s="143" t="s">
        <v>102</v>
      </c>
      <c r="F16" s="156" t="str">
        <f>D16&amp;" "&amp;E16</f>
        <v>Edmunds Jansons</v>
      </c>
      <c r="G16" s="143" t="s">
        <v>3</v>
      </c>
      <c r="H16" s="172">
        <v>690</v>
      </c>
      <c r="I16" s="154">
        <f>SUM(J16:Q16)</f>
        <v>690</v>
      </c>
      <c r="J16" s="358">
        <v>130</v>
      </c>
      <c r="K16" s="51"/>
      <c r="L16" s="50">
        <v>138</v>
      </c>
      <c r="M16" s="50">
        <v>228</v>
      </c>
      <c r="N16" s="50">
        <v>90</v>
      </c>
      <c r="O16" s="50"/>
      <c r="P16" s="50">
        <v>104</v>
      </c>
      <c r="Q16" s="50"/>
      <c r="R16" s="197"/>
      <c r="S16" s="197">
        <v>216</v>
      </c>
      <c r="T16" s="197">
        <v>271</v>
      </c>
      <c r="U16" s="197">
        <v>120</v>
      </c>
      <c r="V16" s="197">
        <v>126</v>
      </c>
      <c r="W16" s="197">
        <v>71</v>
      </c>
      <c r="X16" s="197">
        <v>242</v>
      </c>
      <c r="Y16" s="197"/>
      <c r="Z16" s="198"/>
      <c r="AA16" s="14"/>
      <c r="AB16" s="432">
        <v>12</v>
      </c>
      <c r="AC16" s="365">
        <v>94</v>
      </c>
      <c r="AD16" s="269"/>
      <c r="AE16" s="269" t="s">
        <v>206</v>
      </c>
      <c r="AF16" s="269" t="s">
        <v>26</v>
      </c>
      <c r="AG16" s="43"/>
      <c r="AH16" s="43"/>
      <c r="AI16" s="43"/>
      <c r="AJ16" s="43"/>
      <c r="AK16" s="42"/>
      <c r="AL16" s="42"/>
      <c r="AM16" s="42"/>
    </row>
    <row r="17" spans="1:39" ht="15.95" customHeight="1" outlineLevel="1" x14ac:dyDescent="0.2">
      <c r="A17" s="89">
        <v>13</v>
      </c>
      <c r="B17" s="76" t="s">
        <v>232</v>
      </c>
      <c r="C17" s="76" t="s">
        <v>236</v>
      </c>
      <c r="D17" s="404" t="s">
        <v>172</v>
      </c>
      <c r="E17" s="143" t="s">
        <v>173</v>
      </c>
      <c r="F17" s="156" t="str">
        <f>D17&amp;" "&amp;E17</f>
        <v>Arvīds Ermans</v>
      </c>
      <c r="G17" s="143" t="s">
        <v>1</v>
      </c>
      <c r="H17" s="172">
        <v>596</v>
      </c>
      <c r="I17" s="154">
        <f>SUM(J17:Q17)</f>
        <v>692</v>
      </c>
      <c r="J17" s="358">
        <v>92</v>
      </c>
      <c r="K17" s="51">
        <v>205</v>
      </c>
      <c r="L17" s="50">
        <v>65</v>
      </c>
      <c r="M17" s="50">
        <v>78</v>
      </c>
      <c r="N17" s="50">
        <v>54</v>
      </c>
      <c r="O17" s="368">
        <v>42</v>
      </c>
      <c r="P17" s="368">
        <v>54</v>
      </c>
      <c r="Q17" s="50">
        <v>102</v>
      </c>
      <c r="R17" s="197">
        <v>44</v>
      </c>
      <c r="S17" s="197"/>
      <c r="T17" s="197">
        <v>53</v>
      </c>
      <c r="U17" s="197"/>
      <c r="V17" s="197"/>
      <c r="W17" s="197"/>
      <c r="X17" s="197"/>
      <c r="Y17" s="197"/>
      <c r="Z17" s="198"/>
      <c r="AA17" s="14"/>
      <c r="AB17" s="432">
        <v>13</v>
      </c>
      <c r="AC17" s="365">
        <v>92</v>
      </c>
      <c r="AD17" s="269"/>
      <c r="AE17" s="269" t="s">
        <v>280</v>
      </c>
      <c r="AF17" s="269" t="s">
        <v>1</v>
      </c>
      <c r="AG17" s="43"/>
      <c r="AH17" s="43"/>
      <c r="AI17" s="43"/>
      <c r="AJ17" s="43"/>
      <c r="AK17" s="42"/>
      <c r="AL17" s="42"/>
      <c r="AM17" s="42"/>
    </row>
    <row r="18" spans="1:39" ht="15.95" customHeight="1" outlineLevel="1" x14ac:dyDescent="0.2">
      <c r="A18" s="88">
        <v>14</v>
      </c>
      <c r="B18" s="76" t="s">
        <v>232</v>
      </c>
      <c r="C18" s="76" t="s">
        <v>236</v>
      </c>
      <c r="D18" s="404" t="s">
        <v>127</v>
      </c>
      <c r="E18" s="143" t="s">
        <v>106</v>
      </c>
      <c r="F18" s="156" t="str">
        <f>D18&amp;" "&amp;E18</f>
        <v>Elvijs Udo Dimpers</v>
      </c>
      <c r="G18" s="143" t="s">
        <v>55</v>
      </c>
      <c r="H18" s="172">
        <v>525</v>
      </c>
      <c r="I18" s="154">
        <f>SUM(J18:Q18)</f>
        <v>651</v>
      </c>
      <c r="J18" s="358">
        <v>86</v>
      </c>
      <c r="K18" s="51">
        <v>80</v>
      </c>
      <c r="L18" s="50">
        <v>68</v>
      </c>
      <c r="M18" s="50">
        <v>120</v>
      </c>
      <c r="N18" s="50">
        <v>94</v>
      </c>
      <c r="O18" s="368">
        <v>58</v>
      </c>
      <c r="P18" s="50">
        <v>77</v>
      </c>
      <c r="Q18" s="368">
        <v>68</v>
      </c>
      <c r="R18" s="197">
        <v>58</v>
      </c>
      <c r="S18" s="197"/>
      <c r="T18" s="197">
        <v>93</v>
      </c>
      <c r="U18" s="197"/>
      <c r="V18" s="197">
        <v>60</v>
      </c>
      <c r="W18" s="197">
        <v>62</v>
      </c>
      <c r="X18" s="197">
        <v>157</v>
      </c>
      <c r="Y18" s="197"/>
      <c r="Z18" s="198"/>
      <c r="AA18" s="14"/>
      <c r="AB18" s="432">
        <v>14</v>
      </c>
      <c r="AC18" s="365">
        <v>77</v>
      </c>
      <c r="AD18" s="269"/>
      <c r="AE18" s="269" t="s">
        <v>203</v>
      </c>
      <c r="AF18" s="269" t="s">
        <v>26</v>
      </c>
      <c r="AG18" s="43"/>
      <c r="AH18" s="43"/>
      <c r="AI18" s="43"/>
      <c r="AJ18" s="43"/>
      <c r="AK18" s="42"/>
      <c r="AL18" s="42"/>
      <c r="AM18" s="42"/>
    </row>
    <row r="19" spans="1:39" ht="15.95" customHeight="1" outlineLevel="1" x14ac:dyDescent="0.2">
      <c r="A19" s="89">
        <v>15</v>
      </c>
      <c r="B19" s="76" t="s">
        <v>232</v>
      </c>
      <c r="C19" s="76" t="s">
        <v>236</v>
      </c>
      <c r="D19" s="404" t="s">
        <v>64</v>
      </c>
      <c r="E19" s="143" t="s">
        <v>65</v>
      </c>
      <c r="F19" s="156" t="str">
        <f>D19&amp;" "&amp;E19</f>
        <v>Ints Krievkalns</v>
      </c>
      <c r="G19" s="143" t="s">
        <v>2</v>
      </c>
      <c r="H19" s="172">
        <v>511</v>
      </c>
      <c r="I19" s="154">
        <f>SUM(J19:Q19)</f>
        <v>511</v>
      </c>
      <c r="J19" s="358">
        <v>94</v>
      </c>
      <c r="K19" s="51">
        <v>122</v>
      </c>
      <c r="L19" s="50">
        <v>90</v>
      </c>
      <c r="M19" s="50">
        <v>72</v>
      </c>
      <c r="N19" s="50">
        <v>68</v>
      </c>
      <c r="O19" s="50">
        <v>65</v>
      </c>
      <c r="P19" s="50"/>
      <c r="Q19" s="50"/>
      <c r="R19" s="197">
        <v>62</v>
      </c>
      <c r="S19" s="197">
        <v>93</v>
      </c>
      <c r="T19" s="197">
        <v>102</v>
      </c>
      <c r="U19" s="197">
        <v>71</v>
      </c>
      <c r="V19" s="197">
        <v>47</v>
      </c>
      <c r="W19" s="197">
        <v>68</v>
      </c>
      <c r="X19" s="197">
        <v>65</v>
      </c>
      <c r="Y19" s="197">
        <v>125</v>
      </c>
      <c r="Z19" s="198">
        <v>107</v>
      </c>
      <c r="AA19" s="14"/>
      <c r="AB19" s="432">
        <v>15</v>
      </c>
      <c r="AC19" s="365">
        <v>74</v>
      </c>
      <c r="AD19" s="269"/>
      <c r="AE19" s="269" t="s">
        <v>201</v>
      </c>
      <c r="AF19" s="269" t="s">
        <v>55</v>
      </c>
      <c r="AG19" s="43"/>
      <c r="AH19" s="43"/>
      <c r="AI19" s="43"/>
      <c r="AJ19" s="43"/>
      <c r="AK19" s="42"/>
      <c r="AL19" s="42"/>
      <c r="AM19" s="42"/>
    </row>
    <row r="20" spans="1:39" ht="15.95" customHeight="1" outlineLevel="1" x14ac:dyDescent="0.2">
      <c r="A20" s="89">
        <v>16</v>
      </c>
      <c r="B20" s="76" t="s">
        <v>232</v>
      </c>
      <c r="C20" s="76" t="s">
        <v>236</v>
      </c>
      <c r="D20" s="404" t="s">
        <v>8</v>
      </c>
      <c r="E20" s="143" t="s">
        <v>84</v>
      </c>
      <c r="F20" s="156" t="str">
        <f>D20&amp;" "&amp;E20</f>
        <v>Jurijs Dolgovs</v>
      </c>
      <c r="G20" s="143" t="s">
        <v>2</v>
      </c>
      <c r="H20" s="172">
        <v>508</v>
      </c>
      <c r="I20" s="154">
        <f>SUM(J20:Q20)</f>
        <v>508</v>
      </c>
      <c r="J20" s="358">
        <v>71</v>
      </c>
      <c r="K20" s="51">
        <v>97</v>
      </c>
      <c r="L20" s="50"/>
      <c r="M20" s="50">
        <v>93</v>
      </c>
      <c r="N20" s="50"/>
      <c r="O20" s="50">
        <v>88</v>
      </c>
      <c r="P20" s="50">
        <v>65</v>
      </c>
      <c r="Q20" s="50">
        <v>94</v>
      </c>
      <c r="R20" s="197">
        <v>124</v>
      </c>
      <c r="S20" s="197">
        <v>242</v>
      </c>
      <c r="T20" s="197">
        <v>140</v>
      </c>
      <c r="U20" s="197"/>
      <c r="V20" s="197">
        <v>43</v>
      </c>
      <c r="W20" s="197">
        <v>56</v>
      </c>
      <c r="X20" s="197">
        <v>99</v>
      </c>
      <c r="Y20" s="197">
        <v>77</v>
      </c>
      <c r="Z20" s="198"/>
      <c r="AA20" s="14"/>
      <c r="AB20" s="432">
        <v>16</v>
      </c>
      <c r="AC20" s="365">
        <v>71</v>
      </c>
      <c r="AD20" s="269"/>
      <c r="AE20" s="269" t="s">
        <v>193</v>
      </c>
      <c r="AF20" s="269" t="s">
        <v>26</v>
      </c>
      <c r="AG20" s="43"/>
      <c r="AH20" s="43"/>
      <c r="AI20" s="43"/>
      <c r="AJ20" s="43"/>
      <c r="AK20" s="42"/>
      <c r="AL20" s="42"/>
      <c r="AM20" s="42"/>
    </row>
    <row r="21" spans="1:39" ht="15.95" customHeight="1" outlineLevel="1" x14ac:dyDescent="0.2">
      <c r="A21" s="88">
        <v>17</v>
      </c>
      <c r="B21" s="76" t="s">
        <v>232</v>
      </c>
      <c r="C21" s="76" t="s">
        <v>236</v>
      </c>
      <c r="D21" s="404" t="s">
        <v>8</v>
      </c>
      <c r="E21" s="143" t="s">
        <v>66</v>
      </c>
      <c r="F21" s="156" t="str">
        <f>D21&amp;" "&amp;E21</f>
        <v>Jurijs Dumcevs</v>
      </c>
      <c r="G21" s="143" t="s">
        <v>55</v>
      </c>
      <c r="H21" s="172">
        <v>452</v>
      </c>
      <c r="I21" s="154">
        <f>SUM(J21:Q21)</f>
        <v>512</v>
      </c>
      <c r="J21" s="358">
        <v>74</v>
      </c>
      <c r="K21" s="51">
        <v>62</v>
      </c>
      <c r="L21" s="368">
        <v>60</v>
      </c>
      <c r="M21" s="50"/>
      <c r="N21" s="50">
        <v>74</v>
      </c>
      <c r="O21" s="50">
        <v>94</v>
      </c>
      <c r="P21" s="50">
        <v>74</v>
      </c>
      <c r="Q21" s="50">
        <v>74</v>
      </c>
      <c r="R21" s="197">
        <v>75</v>
      </c>
      <c r="S21" s="197">
        <v>87</v>
      </c>
      <c r="T21" s="197">
        <v>62</v>
      </c>
      <c r="U21" s="197">
        <v>65</v>
      </c>
      <c r="V21" s="197">
        <v>58</v>
      </c>
      <c r="W21" s="197">
        <v>58</v>
      </c>
      <c r="X21" s="197">
        <v>62</v>
      </c>
      <c r="Y21" s="197">
        <v>71</v>
      </c>
      <c r="Z21" s="198">
        <v>170</v>
      </c>
      <c r="AA21" s="14"/>
      <c r="AB21" s="432">
        <v>17</v>
      </c>
      <c r="AC21" s="365">
        <v>68</v>
      </c>
      <c r="AD21" s="269"/>
      <c r="AE21" s="269" t="s">
        <v>202</v>
      </c>
      <c r="AF21" s="269" t="s">
        <v>55</v>
      </c>
      <c r="AG21" s="43"/>
      <c r="AH21" s="43"/>
      <c r="AI21" s="43"/>
      <c r="AJ21" s="43"/>
      <c r="AK21" s="42"/>
      <c r="AL21" s="42"/>
      <c r="AM21" s="42"/>
    </row>
    <row r="22" spans="1:39" ht="15.95" customHeight="1" outlineLevel="1" x14ac:dyDescent="0.2">
      <c r="A22" s="89">
        <v>18</v>
      </c>
      <c r="B22" s="76" t="s">
        <v>232</v>
      </c>
      <c r="C22" s="76" t="s">
        <v>236</v>
      </c>
      <c r="D22" s="404" t="s">
        <v>50</v>
      </c>
      <c r="E22" s="143" t="s">
        <v>40</v>
      </c>
      <c r="F22" s="156" t="str">
        <f>D22&amp;" "&amp;E22</f>
        <v>Arvils  Sproģis</v>
      </c>
      <c r="G22" s="143" t="s">
        <v>3</v>
      </c>
      <c r="H22" s="172">
        <v>410</v>
      </c>
      <c r="I22" s="154">
        <f>SUM(J22:Q22)</f>
        <v>410</v>
      </c>
      <c r="J22" s="358">
        <v>56</v>
      </c>
      <c r="K22" s="51"/>
      <c r="L22" s="50">
        <v>74</v>
      </c>
      <c r="M22" s="50">
        <v>152</v>
      </c>
      <c r="N22" s="50"/>
      <c r="O22" s="50">
        <v>60</v>
      </c>
      <c r="P22" s="50">
        <v>68</v>
      </c>
      <c r="Q22" s="50"/>
      <c r="R22" s="197">
        <v>65</v>
      </c>
      <c r="S22" s="197">
        <v>120</v>
      </c>
      <c r="T22" s="197">
        <v>111</v>
      </c>
      <c r="U22" s="197">
        <v>93</v>
      </c>
      <c r="V22" s="197">
        <v>68</v>
      </c>
      <c r="W22" s="197">
        <v>65</v>
      </c>
      <c r="X22" s="197">
        <v>124</v>
      </c>
      <c r="Y22" s="197">
        <v>93</v>
      </c>
      <c r="Z22" s="198">
        <v>152</v>
      </c>
      <c r="AA22" s="14"/>
      <c r="AB22" s="432">
        <v>18</v>
      </c>
      <c r="AC22" s="365">
        <v>65</v>
      </c>
      <c r="AD22" s="269"/>
      <c r="AE22" s="269" t="s">
        <v>207</v>
      </c>
      <c r="AF22" s="269" t="s">
        <v>55</v>
      </c>
      <c r="AG22" s="43"/>
      <c r="AH22" s="43"/>
      <c r="AI22" s="43"/>
      <c r="AJ22" s="43"/>
      <c r="AK22" s="42"/>
      <c r="AL22" s="42"/>
      <c r="AM22" s="42"/>
    </row>
    <row r="23" spans="1:39" ht="15.95" customHeight="1" outlineLevel="1" x14ac:dyDescent="0.2">
      <c r="A23" s="89">
        <v>19</v>
      </c>
      <c r="B23" s="76" t="s">
        <v>232</v>
      </c>
      <c r="C23" s="76" t="s">
        <v>236</v>
      </c>
      <c r="D23" s="404" t="s">
        <v>91</v>
      </c>
      <c r="E23" s="143" t="s">
        <v>93</v>
      </c>
      <c r="F23" s="156" t="str">
        <f>D23&amp;" "&amp;E23</f>
        <v>Aleksandrs Ručevics</v>
      </c>
      <c r="G23" s="143" t="s">
        <v>1</v>
      </c>
      <c r="H23" s="172">
        <v>408</v>
      </c>
      <c r="I23" s="154">
        <f>SUM(J23:Q23)</f>
        <v>518</v>
      </c>
      <c r="J23" s="358">
        <v>58</v>
      </c>
      <c r="K23" s="51">
        <v>65</v>
      </c>
      <c r="L23" s="50">
        <v>71</v>
      </c>
      <c r="M23" s="50">
        <v>75</v>
      </c>
      <c r="N23" s="50">
        <v>77</v>
      </c>
      <c r="O23" s="50">
        <v>62</v>
      </c>
      <c r="P23" s="368">
        <v>56</v>
      </c>
      <c r="Q23" s="368">
        <v>54</v>
      </c>
      <c r="R23" s="197">
        <v>88</v>
      </c>
      <c r="S23" s="197"/>
      <c r="T23" s="197">
        <v>57</v>
      </c>
      <c r="U23" s="197"/>
      <c r="V23" s="197">
        <v>52</v>
      </c>
      <c r="W23" s="197">
        <v>97</v>
      </c>
      <c r="X23" s="197"/>
      <c r="Y23" s="197"/>
      <c r="Z23" s="198">
        <v>93</v>
      </c>
      <c r="AA23" s="14"/>
      <c r="AB23" s="432">
        <v>19</v>
      </c>
      <c r="AC23" s="365">
        <v>62</v>
      </c>
      <c r="AD23" s="269"/>
      <c r="AE23" s="269" t="s">
        <v>213</v>
      </c>
      <c r="AF23" s="269" t="s">
        <v>26</v>
      </c>
      <c r="AG23" s="43"/>
      <c r="AH23" s="43"/>
      <c r="AI23" s="43"/>
      <c r="AJ23" s="43"/>
      <c r="AK23" s="42"/>
      <c r="AL23" s="42"/>
      <c r="AM23" s="42"/>
    </row>
    <row r="24" spans="1:39" ht="15.95" customHeight="1" outlineLevel="1" x14ac:dyDescent="0.2">
      <c r="A24" s="88">
        <v>20</v>
      </c>
      <c r="B24" s="76" t="s">
        <v>232</v>
      </c>
      <c r="C24" s="76" t="s">
        <v>236</v>
      </c>
      <c r="D24" s="404" t="s">
        <v>253</v>
      </c>
      <c r="E24" s="143" t="s">
        <v>254</v>
      </c>
      <c r="F24" s="156" t="str">
        <f>D24&amp;" "&amp;E24</f>
        <v>Igors Plade</v>
      </c>
      <c r="G24" s="143" t="s">
        <v>2</v>
      </c>
      <c r="H24" s="172">
        <v>341</v>
      </c>
      <c r="I24" s="154">
        <f>SUM(J24:Q24)</f>
        <v>341</v>
      </c>
      <c r="J24" s="358">
        <v>62</v>
      </c>
      <c r="K24" s="51">
        <v>77</v>
      </c>
      <c r="L24" s="50">
        <v>62</v>
      </c>
      <c r="M24" s="50">
        <v>65</v>
      </c>
      <c r="N24" s="50"/>
      <c r="O24" s="50">
        <v>75</v>
      </c>
      <c r="P24" s="50"/>
      <c r="Q24" s="50"/>
      <c r="R24" s="197">
        <v>54</v>
      </c>
      <c r="S24" s="197"/>
      <c r="T24" s="197"/>
      <c r="U24" s="197"/>
      <c r="V24" s="197"/>
      <c r="W24" s="197"/>
      <c r="X24" s="197"/>
      <c r="Y24" s="197"/>
      <c r="Z24" s="198"/>
      <c r="AA24" s="14"/>
      <c r="AB24" s="432">
        <v>20</v>
      </c>
      <c r="AC24" s="365">
        <v>60</v>
      </c>
      <c r="AD24" s="268"/>
      <c r="AE24" s="269" t="s">
        <v>188</v>
      </c>
      <c r="AF24" s="269" t="s">
        <v>55</v>
      </c>
      <c r="AG24" s="43"/>
      <c r="AH24" s="43"/>
      <c r="AI24" s="43"/>
      <c r="AJ24" s="43"/>
      <c r="AK24" s="42"/>
      <c r="AL24" s="42"/>
      <c r="AM24" s="42"/>
    </row>
    <row r="25" spans="1:39" ht="15.95" customHeight="1" outlineLevel="1" x14ac:dyDescent="0.2">
      <c r="A25" s="89">
        <v>21</v>
      </c>
      <c r="B25" s="76" t="s">
        <v>232</v>
      </c>
      <c r="C25" s="76" t="s">
        <v>236</v>
      </c>
      <c r="D25" s="404" t="s">
        <v>177</v>
      </c>
      <c r="E25" s="143" t="s">
        <v>178</v>
      </c>
      <c r="F25" s="156" t="str">
        <f>D25&amp;" "&amp;E25</f>
        <v>Kirils Kaverzņevs</v>
      </c>
      <c r="G25" s="143" t="s">
        <v>1</v>
      </c>
      <c r="H25" s="172">
        <v>334</v>
      </c>
      <c r="I25" s="154">
        <f>SUM(J25:Q25)</f>
        <v>334</v>
      </c>
      <c r="J25" s="358"/>
      <c r="K25" s="51">
        <v>58</v>
      </c>
      <c r="L25" s="50">
        <v>58</v>
      </c>
      <c r="M25" s="50">
        <v>59</v>
      </c>
      <c r="N25" s="50">
        <v>56</v>
      </c>
      <c r="O25" s="50">
        <v>45</v>
      </c>
      <c r="P25" s="50">
        <v>58</v>
      </c>
      <c r="Q25" s="50"/>
      <c r="R25" s="197"/>
      <c r="S25" s="197"/>
      <c r="T25" s="197">
        <v>48</v>
      </c>
      <c r="U25" s="197"/>
      <c r="V25" s="197"/>
      <c r="W25" s="197"/>
      <c r="X25" s="197"/>
      <c r="Y25" s="197"/>
      <c r="Z25" s="198"/>
      <c r="AA25" s="14"/>
      <c r="AB25" s="432">
        <v>21</v>
      </c>
      <c r="AC25" s="365">
        <v>58</v>
      </c>
      <c r="AD25" s="267"/>
      <c r="AE25" s="269" t="s">
        <v>198</v>
      </c>
      <c r="AF25" s="269" t="s">
        <v>1</v>
      </c>
      <c r="AG25" s="43"/>
      <c r="AH25" s="43"/>
      <c r="AI25" s="43"/>
      <c r="AJ25" s="43"/>
      <c r="AK25" s="42"/>
      <c r="AL25" s="42"/>
      <c r="AM25" s="42"/>
    </row>
    <row r="26" spans="1:39" ht="15.95" customHeight="1" outlineLevel="1" x14ac:dyDescent="0.2">
      <c r="A26" s="89">
        <v>22</v>
      </c>
      <c r="B26" s="76" t="s">
        <v>232</v>
      </c>
      <c r="C26" s="76" t="s">
        <v>236</v>
      </c>
      <c r="D26" s="404" t="s">
        <v>28</v>
      </c>
      <c r="E26" s="143" t="s">
        <v>78</v>
      </c>
      <c r="F26" s="156" t="str">
        <f>D26&amp;" "&amp;E26</f>
        <v>Jānis Zālītis</v>
      </c>
      <c r="G26" s="143" t="s">
        <v>55</v>
      </c>
      <c r="H26" s="172">
        <v>331</v>
      </c>
      <c r="I26" s="154">
        <f>SUM(J26:Q26)</f>
        <v>331</v>
      </c>
      <c r="J26" s="358">
        <v>52</v>
      </c>
      <c r="K26" s="51">
        <v>68</v>
      </c>
      <c r="L26" s="50"/>
      <c r="M26" s="50"/>
      <c r="N26" s="50"/>
      <c r="O26" s="50">
        <v>54</v>
      </c>
      <c r="P26" s="50">
        <v>80</v>
      </c>
      <c r="Q26" s="50">
        <v>77</v>
      </c>
      <c r="R26" s="197">
        <v>50</v>
      </c>
      <c r="S26" s="197">
        <v>84</v>
      </c>
      <c r="T26" s="197">
        <v>50</v>
      </c>
      <c r="U26" s="197">
        <v>74</v>
      </c>
      <c r="V26" s="197">
        <v>54</v>
      </c>
      <c r="W26" s="197">
        <v>60</v>
      </c>
      <c r="X26" s="197">
        <v>101</v>
      </c>
      <c r="Y26" s="197">
        <v>68</v>
      </c>
      <c r="Z26" s="198">
        <v>135</v>
      </c>
      <c r="AA26" s="14"/>
      <c r="AB26" s="432">
        <v>22</v>
      </c>
      <c r="AC26" s="365">
        <v>56</v>
      </c>
      <c r="AD26" s="267"/>
      <c r="AE26" s="269" t="s">
        <v>279</v>
      </c>
      <c r="AF26" s="269" t="s">
        <v>3</v>
      </c>
      <c r="AG26" s="43"/>
      <c r="AH26" s="43"/>
      <c r="AI26" s="43"/>
      <c r="AJ26" s="43"/>
      <c r="AK26" s="42"/>
      <c r="AL26" s="42"/>
      <c r="AM26" s="42"/>
    </row>
    <row r="27" spans="1:39" ht="15.95" customHeight="1" outlineLevel="1" x14ac:dyDescent="0.2">
      <c r="A27" s="88">
        <v>23</v>
      </c>
      <c r="B27" s="76" t="s">
        <v>232</v>
      </c>
      <c r="C27" s="76" t="s">
        <v>236</v>
      </c>
      <c r="D27" s="404" t="s">
        <v>11</v>
      </c>
      <c r="E27" s="143" t="s">
        <v>14</v>
      </c>
      <c r="F27" s="156" t="str">
        <f>D27&amp;" "&amp;E27</f>
        <v>Raimonds Zemītis</v>
      </c>
      <c r="G27" s="143" t="s">
        <v>2</v>
      </c>
      <c r="H27" s="172">
        <v>303</v>
      </c>
      <c r="I27" s="154">
        <f>SUM(J27:Q27)</f>
        <v>303</v>
      </c>
      <c r="J27" s="358"/>
      <c r="K27" s="51"/>
      <c r="L27" s="50">
        <v>108</v>
      </c>
      <c r="M27" s="50">
        <v>107</v>
      </c>
      <c r="N27" s="50"/>
      <c r="O27" s="50">
        <v>88</v>
      </c>
      <c r="P27" s="50"/>
      <c r="Q27" s="50"/>
      <c r="R27" s="197"/>
      <c r="S27" s="197"/>
      <c r="T27" s="197"/>
      <c r="U27" s="197"/>
      <c r="V27" s="197">
        <v>114</v>
      </c>
      <c r="W27" s="197">
        <v>77</v>
      </c>
      <c r="X27" s="197"/>
      <c r="Y27" s="197"/>
      <c r="Z27" s="198">
        <v>98</v>
      </c>
      <c r="AA27" s="14"/>
      <c r="AB27" s="432">
        <v>23</v>
      </c>
      <c r="AC27" s="365">
        <v>54</v>
      </c>
      <c r="AD27" s="267"/>
      <c r="AE27" s="269" t="s">
        <v>278</v>
      </c>
      <c r="AF27" s="269" t="s">
        <v>26</v>
      </c>
      <c r="AG27" s="43"/>
      <c r="AH27" s="43"/>
      <c r="AI27" s="43"/>
      <c r="AJ27" s="43"/>
      <c r="AK27" s="42"/>
      <c r="AL27" s="42"/>
      <c r="AM27" s="42"/>
    </row>
    <row r="28" spans="1:39" ht="15.95" customHeight="1" outlineLevel="1" x14ac:dyDescent="0.2">
      <c r="A28" s="89">
        <v>24</v>
      </c>
      <c r="B28" s="76" t="s">
        <v>232</v>
      </c>
      <c r="C28" s="76" t="s">
        <v>236</v>
      </c>
      <c r="D28" s="404" t="s">
        <v>71</v>
      </c>
      <c r="E28" s="143" t="s">
        <v>88</v>
      </c>
      <c r="F28" s="156" t="str">
        <f>D28&amp;" "&amp;E28</f>
        <v>Vladimirs Lagunovs</v>
      </c>
      <c r="G28" s="143" t="s">
        <v>55</v>
      </c>
      <c r="H28" s="172">
        <v>302</v>
      </c>
      <c r="I28" s="154">
        <f>SUM(J28:Q28)</f>
        <v>302</v>
      </c>
      <c r="J28" s="358"/>
      <c r="K28" s="51"/>
      <c r="L28" s="50"/>
      <c r="M28" s="50">
        <v>84</v>
      </c>
      <c r="N28" s="50">
        <v>71</v>
      </c>
      <c r="O28" s="50">
        <v>82</v>
      </c>
      <c r="P28" s="50"/>
      <c r="Q28" s="50">
        <v>65</v>
      </c>
      <c r="R28" s="197">
        <v>83</v>
      </c>
      <c r="S28" s="197">
        <v>107</v>
      </c>
      <c r="T28" s="197">
        <v>98</v>
      </c>
      <c r="U28" s="197"/>
      <c r="V28" s="197">
        <v>62</v>
      </c>
      <c r="W28" s="197"/>
      <c r="X28" s="197"/>
      <c r="Y28" s="197"/>
      <c r="Z28" s="198"/>
      <c r="AA28" s="14"/>
      <c r="AB28" s="432">
        <v>24</v>
      </c>
      <c r="AC28" s="365">
        <v>52</v>
      </c>
      <c r="AD28" s="267"/>
      <c r="AE28" s="269" t="s">
        <v>215</v>
      </c>
      <c r="AF28" s="269" t="s">
        <v>55</v>
      </c>
      <c r="AG28" s="43"/>
      <c r="AH28" s="43"/>
      <c r="AI28" s="43"/>
      <c r="AJ28" s="43"/>
      <c r="AK28" s="42"/>
      <c r="AL28" s="42"/>
      <c r="AM28" s="42"/>
    </row>
    <row r="29" spans="1:39" ht="15.95" customHeight="1" outlineLevel="1" x14ac:dyDescent="0.2">
      <c r="A29" s="89">
        <v>25</v>
      </c>
      <c r="B29" s="76" t="s">
        <v>232</v>
      </c>
      <c r="C29" s="76" t="s">
        <v>236</v>
      </c>
      <c r="D29" s="404" t="s">
        <v>107</v>
      </c>
      <c r="E29" s="143" t="s">
        <v>124</v>
      </c>
      <c r="F29" s="156" t="str">
        <f>D29&amp;" "&amp;E29</f>
        <v>Māris Dukurs</v>
      </c>
      <c r="G29" s="143" t="s">
        <v>55</v>
      </c>
      <c r="H29" s="172">
        <v>296</v>
      </c>
      <c r="I29" s="154">
        <f>SUM(J29:Q29)</f>
        <v>296</v>
      </c>
      <c r="J29" s="358"/>
      <c r="K29" s="51"/>
      <c r="L29" s="50"/>
      <c r="M29" s="50">
        <v>66</v>
      </c>
      <c r="N29" s="50">
        <v>60</v>
      </c>
      <c r="O29" s="50">
        <v>52</v>
      </c>
      <c r="P29" s="50">
        <v>62</v>
      </c>
      <c r="Q29" s="50">
        <v>56</v>
      </c>
      <c r="R29" s="197">
        <v>56</v>
      </c>
      <c r="S29" s="197">
        <v>90</v>
      </c>
      <c r="T29" s="197">
        <v>59</v>
      </c>
      <c r="U29" s="197"/>
      <c r="V29" s="197">
        <v>44</v>
      </c>
      <c r="W29" s="197"/>
      <c r="X29" s="197"/>
      <c r="Y29" s="197"/>
      <c r="Z29" s="198"/>
      <c r="AA29" s="14"/>
      <c r="AB29" s="432">
        <v>25</v>
      </c>
      <c r="AC29" s="365">
        <v>50</v>
      </c>
      <c r="AD29" s="267"/>
      <c r="AE29" s="269" t="s">
        <v>314</v>
      </c>
      <c r="AF29" s="269" t="s">
        <v>55</v>
      </c>
      <c r="AG29" s="43"/>
      <c r="AH29" s="43"/>
      <c r="AI29" s="43"/>
      <c r="AJ29" s="43"/>
      <c r="AK29" s="42"/>
      <c r="AL29" s="42"/>
      <c r="AM29" s="42"/>
    </row>
    <row r="30" spans="1:39" ht="15.95" customHeight="1" outlineLevel="1" x14ac:dyDescent="0.2">
      <c r="A30" s="88">
        <v>26</v>
      </c>
      <c r="B30" s="76" t="s">
        <v>232</v>
      </c>
      <c r="C30" s="76" t="s">
        <v>236</v>
      </c>
      <c r="D30" s="404" t="s">
        <v>6</v>
      </c>
      <c r="E30" s="143" t="s">
        <v>10</v>
      </c>
      <c r="F30" s="156" t="str">
        <f>D30&amp;" "&amp;E30</f>
        <v>Julians Visockis</v>
      </c>
      <c r="G30" s="143" t="s">
        <v>2</v>
      </c>
      <c r="H30" s="172">
        <v>295</v>
      </c>
      <c r="I30" s="154">
        <f>SUM(J30:Q30)</f>
        <v>295</v>
      </c>
      <c r="J30" s="358">
        <v>77</v>
      </c>
      <c r="K30" s="51">
        <v>74</v>
      </c>
      <c r="L30" s="50">
        <v>94</v>
      </c>
      <c r="M30" s="50"/>
      <c r="N30" s="50"/>
      <c r="O30" s="50">
        <v>50</v>
      </c>
      <c r="P30" s="50"/>
      <c r="Q30" s="50"/>
      <c r="R30" s="197">
        <v>68</v>
      </c>
      <c r="S30" s="197">
        <v>167</v>
      </c>
      <c r="T30" s="197">
        <v>107</v>
      </c>
      <c r="U30" s="197">
        <v>68</v>
      </c>
      <c r="V30" s="197">
        <v>90</v>
      </c>
      <c r="W30" s="197">
        <v>148</v>
      </c>
      <c r="X30" s="197">
        <v>106</v>
      </c>
      <c r="Y30" s="197">
        <v>140</v>
      </c>
      <c r="Z30" s="198">
        <v>268</v>
      </c>
      <c r="AA30" s="14"/>
      <c r="AB30" s="432">
        <v>26</v>
      </c>
      <c r="AC30" s="365">
        <v>48</v>
      </c>
      <c r="AD30" s="267"/>
      <c r="AE30" s="269" t="s">
        <v>315</v>
      </c>
      <c r="AF30" s="269" t="s">
        <v>55</v>
      </c>
      <c r="AG30" s="43"/>
      <c r="AH30" s="43"/>
      <c r="AI30" s="43"/>
      <c r="AJ30" s="43"/>
      <c r="AK30" s="42"/>
      <c r="AL30" s="42"/>
      <c r="AM30" s="42"/>
    </row>
    <row r="31" spans="1:39" ht="15.95" customHeight="1" outlineLevel="1" x14ac:dyDescent="0.2">
      <c r="A31" s="89">
        <v>27</v>
      </c>
      <c r="B31" s="76" t="s">
        <v>232</v>
      </c>
      <c r="C31" s="76" t="s">
        <v>236</v>
      </c>
      <c r="D31" s="404" t="s">
        <v>288</v>
      </c>
      <c r="E31" s="143" t="s">
        <v>289</v>
      </c>
      <c r="F31" s="156" t="str">
        <f>D31&amp;" "&amp;E31</f>
        <v>Sergejs Kiseļovs</v>
      </c>
      <c r="G31" s="143" t="s">
        <v>1</v>
      </c>
      <c r="H31" s="172">
        <v>274</v>
      </c>
      <c r="I31" s="154">
        <f>SUM(J31:Q31)</f>
        <v>274</v>
      </c>
      <c r="J31" s="358">
        <v>45</v>
      </c>
      <c r="K31" s="51">
        <v>60</v>
      </c>
      <c r="L31" s="50">
        <v>54</v>
      </c>
      <c r="M31" s="50">
        <v>57</v>
      </c>
      <c r="N31" s="50">
        <v>58</v>
      </c>
      <c r="O31" s="50"/>
      <c r="P31" s="50"/>
      <c r="Q31" s="50"/>
      <c r="R31" s="197"/>
      <c r="S31" s="197"/>
      <c r="T31" s="197"/>
      <c r="U31" s="197"/>
      <c r="V31" s="197"/>
      <c r="W31" s="197"/>
      <c r="X31" s="197"/>
      <c r="Y31" s="197"/>
      <c r="Z31" s="198"/>
      <c r="AA31" s="14"/>
      <c r="AB31" s="432">
        <v>27</v>
      </c>
      <c r="AC31" s="365">
        <v>47</v>
      </c>
      <c r="AD31" s="267"/>
      <c r="AE31" s="269" t="s">
        <v>316</v>
      </c>
      <c r="AF31" s="269" t="s">
        <v>55</v>
      </c>
      <c r="AG31" s="43"/>
      <c r="AH31" s="43"/>
      <c r="AI31" s="43"/>
      <c r="AJ31" s="43"/>
      <c r="AK31" s="42"/>
      <c r="AL31" s="42"/>
      <c r="AM31" s="42"/>
    </row>
    <row r="32" spans="1:39" ht="15.95" customHeight="1" outlineLevel="1" x14ac:dyDescent="0.2">
      <c r="A32" s="89">
        <v>28</v>
      </c>
      <c r="B32" s="76" t="s">
        <v>232</v>
      </c>
      <c r="C32" s="76" t="s">
        <v>236</v>
      </c>
      <c r="D32" s="404" t="s">
        <v>69</v>
      </c>
      <c r="E32" s="143" t="s">
        <v>171</v>
      </c>
      <c r="F32" s="156" t="str">
        <f>D32&amp;" "&amp;E32</f>
        <v>Toms Čeksters</v>
      </c>
      <c r="G32" s="143" t="s">
        <v>1</v>
      </c>
      <c r="H32" s="172">
        <v>269</v>
      </c>
      <c r="I32" s="154">
        <f>SUM(J32:Q32)</f>
        <v>269</v>
      </c>
      <c r="J32" s="358"/>
      <c r="K32" s="51"/>
      <c r="L32" s="50"/>
      <c r="M32" s="50">
        <v>62</v>
      </c>
      <c r="N32" s="50">
        <v>52</v>
      </c>
      <c r="O32" s="50">
        <v>47</v>
      </c>
      <c r="P32" s="50">
        <v>48</v>
      </c>
      <c r="Q32" s="50">
        <v>60</v>
      </c>
      <c r="R32" s="197">
        <v>48</v>
      </c>
      <c r="S32" s="197"/>
      <c r="T32" s="197">
        <v>54</v>
      </c>
      <c r="U32" s="197"/>
      <c r="V32" s="197"/>
      <c r="W32" s="197"/>
      <c r="X32" s="197"/>
      <c r="Y32" s="197"/>
      <c r="Z32" s="198"/>
      <c r="AA32" s="14"/>
      <c r="AB32" s="432">
        <v>28</v>
      </c>
      <c r="AC32" s="365">
        <v>45</v>
      </c>
      <c r="AD32" s="267"/>
      <c r="AE32" s="269" t="s">
        <v>287</v>
      </c>
      <c r="AF32" s="269" t="s">
        <v>1</v>
      </c>
      <c r="AG32" s="43"/>
      <c r="AH32" s="43"/>
      <c r="AI32" s="43"/>
      <c r="AJ32" s="43"/>
      <c r="AK32" s="42"/>
      <c r="AL32" s="42"/>
      <c r="AM32" s="42"/>
    </row>
    <row r="33" spans="1:39" ht="15.95" customHeight="1" outlineLevel="1" x14ac:dyDescent="0.2">
      <c r="A33" s="88">
        <v>29</v>
      </c>
      <c r="B33" s="76" t="s">
        <v>232</v>
      </c>
      <c r="C33" s="76" t="s">
        <v>236</v>
      </c>
      <c r="D33" s="404" t="s">
        <v>82</v>
      </c>
      <c r="E33" s="143" t="s">
        <v>83</v>
      </c>
      <c r="F33" s="156" t="str">
        <f>D33&amp;" "&amp;E33</f>
        <v>Andrejs Zilgalvis</v>
      </c>
      <c r="G33" s="143" t="s">
        <v>55</v>
      </c>
      <c r="H33" s="172">
        <v>258</v>
      </c>
      <c r="I33" s="154">
        <f>SUM(J33:Q33)</f>
        <v>258</v>
      </c>
      <c r="J33" s="358">
        <v>65</v>
      </c>
      <c r="K33" s="51"/>
      <c r="L33" s="50"/>
      <c r="M33" s="50">
        <v>54</v>
      </c>
      <c r="N33" s="50"/>
      <c r="O33" s="50">
        <v>68</v>
      </c>
      <c r="P33" s="50">
        <v>71</v>
      </c>
      <c r="Q33" s="50"/>
      <c r="R33" s="197">
        <v>60</v>
      </c>
      <c r="S33" s="197"/>
      <c r="T33" s="197"/>
      <c r="U33" s="197">
        <v>62</v>
      </c>
      <c r="V33" s="197">
        <v>50</v>
      </c>
      <c r="W33" s="197">
        <v>74</v>
      </c>
      <c r="X33" s="197"/>
      <c r="Y33" s="197">
        <v>101</v>
      </c>
      <c r="Z33" s="198"/>
      <c r="AA33" s="14"/>
      <c r="AB33" s="432">
        <v>29</v>
      </c>
      <c r="AC33" s="268">
        <v>44</v>
      </c>
      <c r="AD33" s="267"/>
      <c r="AE33" s="269"/>
      <c r="AF33" s="269"/>
      <c r="AG33" s="43"/>
      <c r="AH33" s="43"/>
      <c r="AI33" s="43"/>
      <c r="AJ33" s="43"/>
      <c r="AK33" s="42"/>
      <c r="AL33" s="42"/>
      <c r="AM33" s="42"/>
    </row>
    <row r="34" spans="1:39" ht="15.95" customHeight="1" outlineLevel="1" x14ac:dyDescent="0.2">
      <c r="A34" s="89">
        <v>30</v>
      </c>
      <c r="B34" s="76" t="s">
        <v>232</v>
      </c>
      <c r="C34" s="76" t="s">
        <v>236</v>
      </c>
      <c r="D34" s="404" t="s">
        <v>129</v>
      </c>
      <c r="E34" s="143" t="s">
        <v>153</v>
      </c>
      <c r="F34" s="156" t="str">
        <f>D34&amp;" "&amp;E34</f>
        <v>Ģirts  Gabrāns</v>
      </c>
      <c r="G34" s="143" t="s">
        <v>55</v>
      </c>
      <c r="H34" s="172">
        <v>250</v>
      </c>
      <c r="I34" s="154">
        <f>SUM(J34:Q34)</f>
        <v>250</v>
      </c>
      <c r="J34" s="358"/>
      <c r="K34" s="51"/>
      <c r="L34" s="50"/>
      <c r="M34" s="50">
        <v>71</v>
      </c>
      <c r="N34" s="50">
        <v>65</v>
      </c>
      <c r="O34" s="50"/>
      <c r="P34" s="50">
        <v>52</v>
      </c>
      <c r="Q34" s="50">
        <v>62</v>
      </c>
      <c r="R34" s="197">
        <v>90</v>
      </c>
      <c r="S34" s="197">
        <v>98</v>
      </c>
      <c r="T34" s="197">
        <v>87</v>
      </c>
      <c r="U34" s="197"/>
      <c r="V34" s="197"/>
      <c r="W34" s="197"/>
      <c r="X34" s="197"/>
      <c r="Y34" s="197"/>
      <c r="Z34" s="198"/>
      <c r="AA34" s="14"/>
      <c r="AB34" s="70"/>
      <c r="AC34" s="70"/>
      <c r="AD34" s="184"/>
      <c r="AE34" s="184"/>
      <c r="AF34" s="185"/>
      <c r="AG34" s="43"/>
      <c r="AH34" s="43"/>
      <c r="AI34" s="43"/>
      <c r="AJ34" s="43"/>
      <c r="AK34" s="42"/>
      <c r="AL34" s="42"/>
      <c r="AM34" s="42"/>
    </row>
    <row r="35" spans="1:39" ht="15.95" customHeight="1" outlineLevel="1" x14ac:dyDescent="0.2">
      <c r="A35" s="89">
        <v>31</v>
      </c>
      <c r="B35" s="76" t="s">
        <v>232</v>
      </c>
      <c r="C35" s="76" t="s">
        <v>236</v>
      </c>
      <c r="D35" s="404" t="s">
        <v>91</v>
      </c>
      <c r="E35" s="143" t="s">
        <v>92</v>
      </c>
      <c r="F35" s="156" t="str">
        <f>D35&amp;" "&amp;E35</f>
        <v>Aleksandrs Roško</v>
      </c>
      <c r="G35" s="143" t="s">
        <v>2</v>
      </c>
      <c r="H35" s="172">
        <v>235</v>
      </c>
      <c r="I35" s="154">
        <f>SUM(J35:Q35)</f>
        <v>235</v>
      </c>
      <c r="J35" s="358"/>
      <c r="K35" s="51"/>
      <c r="L35" s="50"/>
      <c r="M35" s="50">
        <v>87</v>
      </c>
      <c r="N35" s="50"/>
      <c r="O35" s="50">
        <v>48</v>
      </c>
      <c r="P35" s="50">
        <v>50</v>
      </c>
      <c r="Q35" s="50">
        <v>50</v>
      </c>
      <c r="R35" s="197">
        <v>47</v>
      </c>
      <c r="S35" s="197">
        <v>102</v>
      </c>
      <c r="T35" s="197">
        <v>68</v>
      </c>
      <c r="U35" s="197">
        <v>80</v>
      </c>
      <c r="V35" s="197"/>
      <c r="W35" s="197"/>
      <c r="X35" s="197">
        <v>58</v>
      </c>
      <c r="Y35" s="197">
        <v>116</v>
      </c>
      <c r="Z35" s="198"/>
      <c r="AA35" s="14"/>
      <c r="AB35" s="73"/>
      <c r="AC35" s="73"/>
      <c r="AD35" s="184"/>
      <c r="AE35" s="184"/>
      <c r="AF35" s="184"/>
      <c r="AG35" s="43"/>
      <c r="AH35" s="43"/>
      <c r="AI35" s="43"/>
      <c r="AJ35" s="43"/>
      <c r="AK35" s="42"/>
      <c r="AL35" s="42"/>
      <c r="AM35" s="42"/>
    </row>
    <row r="36" spans="1:39" ht="15.95" customHeight="1" outlineLevel="1" x14ac:dyDescent="0.2">
      <c r="A36" s="88">
        <v>32</v>
      </c>
      <c r="B36" s="76" t="s">
        <v>232</v>
      </c>
      <c r="C36" s="76" t="s">
        <v>236</v>
      </c>
      <c r="D36" s="404" t="s">
        <v>160</v>
      </c>
      <c r="E36" s="143" t="s">
        <v>29</v>
      </c>
      <c r="F36" s="156" t="str">
        <f>D36&amp;" "&amp;E36</f>
        <v>Tomass Dārziņš</v>
      </c>
      <c r="G36" s="143" t="s">
        <v>2</v>
      </c>
      <c r="H36" s="172">
        <v>215</v>
      </c>
      <c r="I36" s="154">
        <f>SUM(J36:Q36)</f>
        <v>215</v>
      </c>
      <c r="J36" s="358"/>
      <c r="K36" s="51"/>
      <c r="L36" s="50"/>
      <c r="M36" s="50">
        <v>66</v>
      </c>
      <c r="N36" s="50"/>
      <c r="O36" s="50">
        <v>44</v>
      </c>
      <c r="P36" s="50">
        <v>105</v>
      </c>
      <c r="Q36" s="50"/>
      <c r="R36" s="197"/>
      <c r="S36" s="197"/>
      <c r="T36" s="197"/>
      <c r="U36" s="197"/>
      <c r="V36" s="197"/>
      <c r="W36" s="197"/>
      <c r="X36" s="197"/>
      <c r="Y36" s="197"/>
      <c r="Z36" s="198"/>
      <c r="AA36" s="14"/>
      <c r="AB36" s="70"/>
      <c r="AC36" s="70"/>
      <c r="AD36" s="184"/>
      <c r="AE36" s="184"/>
      <c r="AF36" s="185"/>
      <c r="AG36" s="43"/>
      <c r="AH36" s="43"/>
      <c r="AI36" s="43"/>
      <c r="AJ36" s="43"/>
      <c r="AK36" s="42"/>
      <c r="AL36" s="42"/>
      <c r="AM36" s="42"/>
    </row>
    <row r="37" spans="1:39" ht="15.95" customHeight="1" outlineLevel="1" x14ac:dyDescent="0.2">
      <c r="A37" s="88">
        <v>33</v>
      </c>
      <c r="B37" s="76" t="s">
        <v>232</v>
      </c>
      <c r="C37" s="76" t="s">
        <v>236</v>
      </c>
      <c r="D37" s="404" t="s">
        <v>8</v>
      </c>
      <c r="E37" s="143" t="s">
        <v>180</v>
      </c>
      <c r="F37" s="156" t="str">
        <f>D37&amp;" "&amp;E37</f>
        <v>Jurijs Bokums</v>
      </c>
      <c r="G37" s="143" t="s">
        <v>1</v>
      </c>
      <c r="H37" s="172">
        <v>212</v>
      </c>
      <c r="I37" s="154">
        <f>SUM(J37:Q37)</f>
        <v>212</v>
      </c>
      <c r="J37" s="358">
        <v>50</v>
      </c>
      <c r="K37" s="51"/>
      <c r="L37" s="50">
        <v>56</v>
      </c>
      <c r="M37" s="50">
        <v>56</v>
      </c>
      <c r="N37" s="50">
        <v>50</v>
      </c>
      <c r="O37" s="50"/>
      <c r="P37" s="50"/>
      <c r="Q37" s="50"/>
      <c r="R37" s="197"/>
      <c r="S37" s="197"/>
      <c r="T37" s="197">
        <v>51</v>
      </c>
      <c r="U37" s="197"/>
      <c r="V37" s="197"/>
      <c r="W37" s="197"/>
      <c r="X37" s="197"/>
      <c r="Y37" s="197"/>
      <c r="Z37" s="198"/>
      <c r="AA37" s="14"/>
      <c r="AB37" s="190"/>
      <c r="AC37" s="190"/>
      <c r="AD37" s="41"/>
      <c r="AE37" s="42"/>
      <c r="AF37" s="56"/>
      <c r="AG37" s="43"/>
      <c r="AH37" s="43"/>
      <c r="AI37" s="43"/>
      <c r="AJ37" s="43"/>
      <c r="AK37" s="42"/>
      <c r="AL37" s="42"/>
      <c r="AM37" s="42"/>
    </row>
    <row r="38" spans="1:39" ht="15.95" customHeight="1" outlineLevel="1" x14ac:dyDescent="0.2">
      <c r="A38" s="89">
        <v>34</v>
      </c>
      <c r="B38" s="76" t="s">
        <v>232</v>
      </c>
      <c r="C38" s="76" t="s">
        <v>236</v>
      </c>
      <c r="D38" s="404" t="s">
        <v>28</v>
      </c>
      <c r="E38" s="143" t="s">
        <v>266</v>
      </c>
      <c r="F38" s="156" t="str">
        <f>D38&amp;" "&amp;E38</f>
        <v>Jānis Nalivaiko</v>
      </c>
      <c r="G38" s="143" t="s">
        <v>2</v>
      </c>
      <c r="H38" s="172">
        <v>204</v>
      </c>
      <c r="I38" s="154">
        <f>SUM(J38:Q38)</f>
        <v>204</v>
      </c>
      <c r="J38" s="358">
        <v>54</v>
      </c>
      <c r="K38" s="51"/>
      <c r="L38" s="50"/>
      <c r="M38" s="50"/>
      <c r="N38" s="50"/>
      <c r="O38" s="50">
        <v>79</v>
      </c>
      <c r="P38" s="50"/>
      <c r="Q38" s="50">
        <v>71</v>
      </c>
      <c r="R38" s="197"/>
      <c r="S38" s="197"/>
      <c r="T38" s="197"/>
      <c r="U38" s="197"/>
      <c r="V38" s="197"/>
      <c r="W38" s="197"/>
      <c r="X38" s="197"/>
      <c r="Y38" s="197"/>
      <c r="Z38" s="198"/>
      <c r="AA38" s="14"/>
      <c r="AB38" s="190"/>
      <c r="AC38" s="190"/>
      <c r="AD38" s="41"/>
      <c r="AE38" s="42"/>
      <c r="AF38" s="56"/>
      <c r="AG38" s="43"/>
      <c r="AH38" s="43"/>
      <c r="AI38" s="43"/>
      <c r="AJ38" s="43"/>
      <c r="AK38" s="42"/>
      <c r="AL38" s="42"/>
      <c r="AM38" s="42"/>
    </row>
    <row r="39" spans="1:39" ht="15.95" customHeight="1" outlineLevel="1" x14ac:dyDescent="0.2">
      <c r="A39" s="88">
        <v>35</v>
      </c>
      <c r="B39" s="76" t="s">
        <v>232</v>
      </c>
      <c r="C39" s="76" t="s">
        <v>236</v>
      </c>
      <c r="D39" s="404" t="s">
        <v>158</v>
      </c>
      <c r="E39" s="143" t="s">
        <v>159</v>
      </c>
      <c r="F39" s="156" t="str">
        <f>D39&amp;" "&amp;E39</f>
        <v>Dainis Mauriņš</v>
      </c>
      <c r="G39" s="143" t="s">
        <v>55</v>
      </c>
      <c r="H39" s="172">
        <v>142</v>
      </c>
      <c r="I39" s="154">
        <f>SUM(J39:Q39)</f>
        <v>142</v>
      </c>
      <c r="J39" s="358"/>
      <c r="K39" s="51"/>
      <c r="L39" s="50"/>
      <c r="M39" s="50"/>
      <c r="N39" s="50">
        <v>62</v>
      </c>
      <c r="O39" s="50"/>
      <c r="P39" s="50"/>
      <c r="Q39" s="50">
        <v>80</v>
      </c>
      <c r="R39" s="197">
        <v>52</v>
      </c>
      <c r="S39" s="197">
        <v>81</v>
      </c>
      <c r="T39" s="197">
        <v>78</v>
      </c>
      <c r="U39" s="197"/>
      <c r="V39" s="197"/>
      <c r="W39" s="197"/>
      <c r="X39" s="197"/>
      <c r="Y39" s="197"/>
      <c r="Z39" s="198"/>
      <c r="AA39" s="14"/>
      <c r="AB39" s="190"/>
      <c r="AC39" s="190"/>
      <c r="AD39" s="41"/>
      <c r="AE39" s="42"/>
      <c r="AF39" s="56"/>
      <c r="AG39" s="43"/>
      <c r="AH39" s="43"/>
      <c r="AI39" s="43"/>
      <c r="AJ39" s="43"/>
      <c r="AK39" s="42"/>
      <c r="AL39" s="42"/>
      <c r="AM39" s="42"/>
    </row>
    <row r="40" spans="1:39" ht="15.95" customHeight="1" outlineLevel="1" x14ac:dyDescent="0.2">
      <c r="A40" s="88">
        <v>36</v>
      </c>
      <c r="B40" s="76" t="s">
        <v>232</v>
      </c>
      <c r="C40" s="76" t="s">
        <v>236</v>
      </c>
      <c r="D40" s="404" t="s">
        <v>114</v>
      </c>
      <c r="E40" s="143" t="s">
        <v>115</v>
      </c>
      <c r="F40" s="156" t="str">
        <f>D40&amp;" "&amp;E40</f>
        <v>Dmitrijs Čebotarjovs</v>
      </c>
      <c r="G40" s="143" t="s">
        <v>2</v>
      </c>
      <c r="H40" s="172">
        <v>133</v>
      </c>
      <c r="I40" s="154">
        <f>SUM(J40:Q40)</f>
        <v>133</v>
      </c>
      <c r="J40" s="358">
        <v>133</v>
      </c>
      <c r="K40" s="51"/>
      <c r="L40" s="50"/>
      <c r="M40" s="50"/>
      <c r="N40" s="50"/>
      <c r="O40" s="50"/>
      <c r="P40" s="50"/>
      <c r="Q40" s="50"/>
      <c r="R40" s="197">
        <v>185</v>
      </c>
      <c r="S40" s="197">
        <v>111</v>
      </c>
      <c r="T40" s="197">
        <v>116</v>
      </c>
      <c r="U40" s="197">
        <v>214</v>
      </c>
      <c r="V40" s="197">
        <v>245</v>
      </c>
      <c r="W40" s="197"/>
      <c r="X40" s="197"/>
      <c r="Y40" s="197"/>
      <c r="Z40" s="198"/>
      <c r="AA40" s="14"/>
      <c r="AB40" s="190"/>
      <c r="AC40" s="190"/>
      <c r="AD40" s="41"/>
      <c r="AE40" s="42"/>
      <c r="AF40" s="56"/>
      <c r="AG40" s="43"/>
      <c r="AH40" s="43"/>
      <c r="AI40" s="43"/>
      <c r="AJ40" s="43"/>
      <c r="AK40" s="42"/>
      <c r="AL40" s="42"/>
      <c r="AM40" s="42"/>
    </row>
    <row r="41" spans="1:39" ht="15.95" customHeight="1" outlineLevel="1" x14ac:dyDescent="0.2">
      <c r="A41" s="89">
        <v>37</v>
      </c>
      <c r="B41" s="76" t="s">
        <v>232</v>
      </c>
      <c r="C41" s="76" t="s">
        <v>236</v>
      </c>
      <c r="D41" s="404" t="s">
        <v>166</v>
      </c>
      <c r="E41" s="143" t="s">
        <v>167</v>
      </c>
      <c r="F41" s="156" t="str">
        <f>D41&amp;" "&amp;E41</f>
        <v>Maksims Gerasimenko</v>
      </c>
      <c r="G41" s="143" t="s">
        <v>55</v>
      </c>
      <c r="H41" s="172">
        <v>116</v>
      </c>
      <c r="I41" s="154">
        <f>SUM(J41:Q41)</f>
        <v>116</v>
      </c>
      <c r="J41" s="358"/>
      <c r="K41" s="51"/>
      <c r="L41" s="50"/>
      <c r="M41" s="50">
        <v>116</v>
      </c>
      <c r="N41" s="50"/>
      <c r="O41" s="50"/>
      <c r="P41" s="50"/>
      <c r="Q41" s="50"/>
      <c r="R41" s="197"/>
      <c r="S41" s="197"/>
      <c r="T41" s="197">
        <v>63</v>
      </c>
      <c r="U41" s="197"/>
      <c r="V41" s="197"/>
      <c r="W41" s="197"/>
      <c r="X41" s="197"/>
      <c r="Y41" s="197"/>
      <c r="Z41" s="198"/>
      <c r="AA41" s="14"/>
      <c r="AB41" s="190"/>
      <c r="AC41" s="190"/>
      <c r="AD41" s="41"/>
      <c r="AE41" s="42"/>
      <c r="AF41" s="56"/>
      <c r="AG41" s="43"/>
      <c r="AH41" s="43"/>
      <c r="AI41" s="43"/>
      <c r="AJ41" s="43"/>
      <c r="AK41" s="42"/>
      <c r="AL41" s="42"/>
      <c r="AM41" s="42"/>
    </row>
    <row r="42" spans="1:39" ht="15.95" customHeight="1" outlineLevel="1" x14ac:dyDescent="0.2">
      <c r="A42" s="88">
        <v>38</v>
      </c>
      <c r="B42" s="76" t="s">
        <v>232</v>
      </c>
      <c r="C42" s="76" t="s">
        <v>236</v>
      </c>
      <c r="D42" s="404" t="s">
        <v>164</v>
      </c>
      <c r="E42" s="143" t="s">
        <v>165</v>
      </c>
      <c r="F42" s="156" t="str">
        <f>D42&amp;" "&amp;E42</f>
        <v>Haralds Zeidmanis</v>
      </c>
      <c r="G42" s="143" t="s">
        <v>3</v>
      </c>
      <c r="H42" s="172">
        <v>102</v>
      </c>
      <c r="I42" s="154">
        <f>SUM(J42:Q42)</f>
        <v>102</v>
      </c>
      <c r="J42" s="358"/>
      <c r="K42" s="51"/>
      <c r="L42" s="50"/>
      <c r="M42" s="50">
        <v>102</v>
      </c>
      <c r="N42" s="50"/>
      <c r="O42" s="50"/>
      <c r="P42" s="50"/>
      <c r="Q42" s="50"/>
      <c r="R42" s="197"/>
      <c r="S42" s="197"/>
      <c r="T42" s="197">
        <v>66</v>
      </c>
      <c r="U42" s="197"/>
      <c r="V42" s="197"/>
      <c r="W42" s="197"/>
      <c r="X42" s="197"/>
      <c r="Y42" s="197"/>
      <c r="Z42" s="198"/>
      <c r="AA42" s="14"/>
      <c r="AB42" s="190"/>
      <c r="AC42" s="190"/>
      <c r="AD42" s="41"/>
      <c r="AE42" s="42"/>
      <c r="AF42" s="56"/>
      <c r="AG42" s="43"/>
      <c r="AH42" s="43"/>
      <c r="AI42" s="43"/>
      <c r="AJ42" s="43"/>
      <c r="AK42" s="42"/>
      <c r="AL42" s="42"/>
      <c r="AM42" s="42"/>
    </row>
    <row r="43" spans="1:39" ht="15.95" customHeight="1" outlineLevel="1" x14ac:dyDescent="0.2">
      <c r="A43" s="88">
        <v>39</v>
      </c>
      <c r="B43" s="76" t="s">
        <v>232</v>
      </c>
      <c r="C43" s="76" t="s">
        <v>236</v>
      </c>
      <c r="D43" s="404" t="s">
        <v>175</v>
      </c>
      <c r="E43" s="143" t="s">
        <v>176</v>
      </c>
      <c r="F43" s="156" t="str">
        <f>D43&amp;" "&amp;E43</f>
        <v>Guntars Beisons</v>
      </c>
      <c r="G43" s="143" t="s">
        <v>55</v>
      </c>
      <c r="H43" s="172">
        <v>101</v>
      </c>
      <c r="I43" s="154">
        <f>SUM(J43:Q43)</f>
        <v>101</v>
      </c>
      <c r="J43" s="358"/>
      <c r="K43" s="51"/>
      <c r="L43" s="50"/>
      <c r="M43" s="50"/>
      <c r="N43" s="50"/>
      <c r="O43" s="50">
        <v>43</v>
      </c>
      <c r="P43" s="50"/>
      <c r="Q43" s="50">
        <v>58</v>
      </c>
      <c r="R43" s="197"/>
      <c r="S43" s="197"/>
      <c r="T43" s="197">
        <v>50</v>
      </c>
      <c r="U43" s="197"/>
      <c r="V43" s="197"/>
      <c r="W43" s="197"/>
      <c r="X43" s="197"/>
      <c r="Y43" s="197"/>
      <c r="Z43" s="198"/>
      <c r="AA43" s="14"/>
      <c r="AB43" s="190"/>
      <c r="AC43" s="190"/>
      <c r="AD43" s="41"/>
      <c r="AE43" s="42"/>
      <c r="AF43" s="56"/>
      <c r="AG43" s="43"/>
      <c r="AH43" s="43"/>
      <c r="AI43" s="43"/>
      <c r="AJ43" s="43"/>
      <c r="AK43" s="42"/>
      <c r="AL43" s="42"/>
      <c r="AM43" s="42"/>
    </row>
    <row r="44" spans="1:39" ht="15.95" customHeight="1" outlineLevel="1" x14ac:dyDescent="0.2">
      <c r="A44" s="89">
        <v>40</v>
      </c>
      <c r="B44" s="76" t="s">
        <v>232</v>
      </c>
      <c r="C44" s="76" t="s">
        <v>236</v>
      </c>
      <c r="D44" s="404" t="s">
        <v>120</v>
      </c>
      <c r="E44" s="143" t="s">
        <v>152</v>
      </c>
      <c r="F44" s="156" t="str">
        <f>D44&amp;" "&amp;E44</f>
        <v>Aivars Zizlāns</v>
      </c>
      <c r="G44" s="143" t="s">
        <v>1</v>
      </c>
      <c r="H44" s="172">
        <v>98</v>
      </c>
      <c r="I44" s="154">
        <f>SUM(J44:Q44)</f>
        <v>98</v>
      </c>
      <c r="J44" s="358"/>
      <c r="K44" s="51"/>
      <c r="L44" s="50"/>
      <c r="M44" s="50">
        <v>98</v>
      </c>
      <c r="N44" s="50"/>
      <c r="O44" s="50"/>
      <c r="P44" s="50"/>
      <c r="Q44" s="50"/>
      <c r="R44" s="197"/>
      <c r="S44" s="197"/>
      <c r="T44" s="197">
        <v>90</v>
      </c>
      <c r="U44" s="197"/>
      <c r="V44" s="197"/>
      <c r="W44" s="197"/>
      <c r="X44" s="197"/>
      <c r="Y44" s="197"/>
      <c r="Z44" s="198"/>
      <c r="AA44" s="14"/>
      <c r="AB44" s="190"/>
      <c r="AC44" s="190"/>
      <c r="AD44" s="41"/>
      <c r="AE44" s="42"/>
      <c r="AF44" s="56"/>
      <c r="AG44" s="43"/>
      <c r="AH44" s="43"/>
      <c r="AI44" s="43"/>
      <c r="AJ44" s="43"/>
      <c r="AK44" s="42"/>
      <c r="AL44" s="42"/>
      <c r="AM44" s="42"/>
    </row>
    <row r="45" spans="1:39" ht="15.95" customHeight="1" outlineLevel="1" x14ac:dyDescent="0.2">
      <c r="A45" s="88">
        <v>41</v>
      </c>
      <c r="B45" s="76" t="s">
        <v>232</v>
      </c>
      <c r="C45" s="76" t="s">
        <v>236</v>
      </c>
      <c r="D45" s="404" t="s">
        <v>28</v>
      </c>
      <c r="E45" s="143" t="s">
        <v>41</v>
      </c>
      <c r="F45" s="156" t="str">
        <f>D45&amp;" "&amp;E45</f>
        <v>Jānis Dzalbs</v>
      </c>
      <c r="G45" s="143" t="s">
        <v>2</v>
      </c>
      <c r="H45" s="172">
        <v>90</v>
      </c>
      <c r="I45" s="154">
        <f>SUM(J45:Q45)</f>
        <v>90</v>
      </c>
      <c r="J45" s="358"/>
      <c r="K45" s="51"/>
      <c r="L45" s="50"/>
      <c r="M45" s="50">
        <v>90</v>
      </c>
      <c r="N45" s="50"/>
      <c r="O45" s="50"/>
      <c r="P45" s="50"/>
      <c r="Q45" s="50"/>
      <c r="R45" s="197"/>
      <c r="S45" s="197"/>
      <c r="T45" s="197"/>
      <c r="U45" s="197"/>
      <c r="V45" s="197">
        <v>48</v>
      </c>
      <c r="W45" s="197">
        <v>116</v>
      </c>
      <c r="X45" s="197">
        <v>100</v>
      </c>
      <c r="Y45" s="197"/>
      <c r="Z45" s="198">
        <v>314</v>
      </c>
      <c r="AA45" s="14"/>
      <c r="AB45" s="190"/>
      <c r="AC45" s="190"/>
      <c r="AD45" s="41"/>
      <c r="AE45" s="42"/>
      <c r="AF45" s="56"/>
      <c r="AG45" s="43"/>
      <c r="AH45" s="43"/>
      <c r="AI45" s="43"/>
      <c r="AJ45" s="43"/>
      <c r="AK45" s="42"/>
      <c r="AL45" s="42"/>
      <c r="AM45" s="42"/>
    </row>
    <row r="46" spans="1:39" ht="15.95" customHeight="1" outlineLevel="1" x14ac:dyDescent="0.2">
      <c r="A46" s="88">
        <v>42</v>
      </c>
      <c r="B46" s="76" t="s">
        <v>232</v>
      </c>
      <c r="C46" s="76" t="s">
        <v>236</v>
      </c>
      <c r="D46" s="404" t="s">
        <v>5</v>
      </c>
      <c r="E46" s="143" t="s">
        <v>179</v>
      </c>
      <c r="F46" s="156" t="str">
        <f>D46&amp;" "&amp;E46</f>
        <v>Artūrs Priedītis</v>
      </c>
      <c r="G46" s="143" t="s">
        <v>55</v>
      </c>
      <c r="H46" s="172">
        <v>88</v>
      </c>
      <c r="I46" s="154">
        <f>SUM(J46:Q46)</f>
        <v>88</v>
      </c>
      <c r="J46" s="358"/>
      <c r="K46" s="51"/>
      <c r="L46" s="50"/>
      <c r="M46" s="50"/>
      <c r="N46" s="50"/>
      <c r="O46" s="50">
        <v>41</v>
      </c>
      <c r="P46" s="50">
        <v>47</v>
      </c>
      <c r="Q46" s="50"/>
      <c r="R46" s="197"/>
      <c r="S46" s="197"/>
      <c r="T46" s="197">
        <v>47</v>
      </c>
      <c r="U46" s="197"/>
      <c r="V46" s="197"/>
      <c r="W46" s="197"/>
      <c r="X46" s="197"/>
      <c r="Y46" s="197"/>
      <c r="Z46" s="198"/>
      <c r="AA46" s="14"/>
      <c r="AB46" s="190"/>
      <c r="AC46" s="190"/>
      <c r="AD46" s="41"/>
      <c r="AE46" s="42"/>
      <c r="AF46" s="56"/>
      <c r="AG46" s="43"/>
      <c r="AH46" s="43"/>
      <c r="AI46" s="43"/>
      <c r="AJ46" s="43"/>
      <c r="AK46" s="42"/>
      <c r="AL46" s="42"/>
      <c r="AM46" s="42"/>
    </row>
    <row r="47" spans="1:39" ht="15.95" customHeight="1" outlineLevel="1" x14ac:dyDescent="0.2">
      <c r="A47" s="89">
        <v>43</v>
      </c>
      <c r="B47" s="76" t="s">
        <v>232</v>
      </c>
      <c r="C47" s="76" t="s">
        <v>236</v>
      </c>
      <c r="D47" s="404" t="s">
        <v>5</v>
      </c>
      <c r="E47" s="143" t="s">
        <v>295</v>
      </c>
      <c r="F47" s="156" t="str">
        <f>D47&amp;" "&amp;E47</f>
        <v>Artūrs Zavjalovs</v>
      </c>
      <c r="G47" s="143" t="s">
        <v>55</v>
      </c>
      <c r="H47" s="172">
        <v>81</v>
      </c>
      <c r="I47" s="154">
        <f>SUM(J47:Q47)</f>
        <v>81</v>
      </c>
      <c r="J47" s="358"/>
      <c r="K47" s="51"/>
      <c r="L47" s="50"/>
      <c r="M47" s="50">
        <v>81</v>
      </c>
      <c r="N47" s="50"/>
      <c r="O47" s="50"/>
      <c r="P47" s="50"/>
      <c r="Q47" s="50"/>
      <c r="R47" s="197"/>
      <c r="S47" s="197"/>
      <c r="T47" s="197"/>
      <c r="U47" s="197"/>
      <c r="V47" s="197"/>
      <c r="W47" s="197"/>
      <c r="X47" s="197"/>
      <c r="Y47" s="197"/>
      <c r="Z47" s="198"/>
      <c r="AA47" s="14"/>
      <c r="AB47" s="190"/>
      <c r="AC47" s="190"/>
      <c r="AD47" s="41"/>
      <c r="AE47" s="42"/>
      <c r="AF47" s="56"/>
      <c r="AG47" s="43"/>
      <c r="AH47" s="43"/>
      <c r="AI47" s="43"/>
      <c r="AJ47" s="43"/>
      <c r="AK47" s="42"/>
      <c r="AL47" s="42"/>
      <c r="AM47" s="42"/>
    </row>
    <row r="48" spans="1:39" ht="15.95" customHeight="1" outlineLevel="1" x14ac:dyDescent="0.2">
      <c r="A48" s="88">
        <v>44</v>
      </c>
      <c r="B48" s="76" t="s">
        <v>232</v>
      </c>
      <c r="C48" s="76" t="s">
        <v>236</v>
      </c>
      <c r="D48" s="404" t="s">
        <v>118</v>
      </c>
      <c r="E48" s="143" t="s">
        <v>119</v>
      </c>
      <c r="F48" s="156" t="str">
        <f>D48&amp;" "&amp;E48</f>
        <v>Valdis Skudra</v>
      </c>
      <c r="G48" s="143" t="s">
        <v>55</v>
      </c>
      <c r="H48" s="172">
        <v>63</v>
      </c>
      <c r="I48" s="154">
        <f>SUM(J48:Q48)</f>
        <v>63</v>
      </c>
      <c r="J48" s="358"/>
      <c r="K48" s="51"/>
      <c r="L48" s="50"/>
      <c r="M48" s="50">
        <v>63</v>
      </c>
      <c r="N48" s="50"/>
      <c r="O48" s="50"/>
      <c r="P48" s="50"/>
      <c r="Q48" s="50"/>
      <c r="R48" s="197"/>
      <c r="S48" s="197"/>
      <c r="T48" s="197">
        <v>65</v>
      </c>
      <c r="U48" s="197"/>
      <c r="V48" s="197">
        <v>65</v>
      </c>
      <c r="W48" s="197"/>
      <c r="X48" s="197"/>
      <c r="Y48" s="197"/>
      <c r="Z48" s="198"/>
      <c r="AB48" s="190"/>
      <c r="AC48" s="190"/>
      <c r="AD48" s="41"/>
      <c r="AE48" s="42"/>
      <c r="AF48" s="56"/>
      <c r="AG48" s="43"/>
      <c r="AH48" s="43"/>
      <c r="AI48" s="43"/>
      <c r="AJ48" s="43"/>
      <c r="AK48" s="42"/>
      <c r="AL48" s="42"/>
      <c r="AM48" s="42"/>
    </row>
    <row r="49" spans="1:39" ht="15.95" customHeight="1" outlineLevel="1" x14ac:dyDescent="0.2">
      <c r="A49" s="88">
        <v>45</v>
      </c>
      <c r="B49" s="76" t="s">
        <v>232</v>
      </c>
      <c r="C49" s="76" t="s">
        <v>236</v>
      </c>
      <c r="D49" s="404" t="s">
        <v>169</v>
      </c>
      <c r="E49" s="143" t="s">
        <v>170</v>
      </c>
      <c r="F49" s="156" t="str">
        <f>D49&amp;" "&amp;E49</f>
        <v>Aleksis Štokmanis</v>
      </c>
      <c r="G49" s="143" t="s">
        <v>2</v>
      </c>
      <c r="H49" s="172">
        <v>56</v>
      </c>
      <c r="I49" s="154">
        <f>SUM(J49:Q49)</f>
        <v>56</v>
      </c>
      <c r="J49" s="358"/>
      <c r="K49" s="51"/>
      <c r="L49" s="50"/>
      <c r="M49" s="50">
        <v>56</v>
      </c>
      <c r="N49" s="50"/>
      <c r="O49" s="50"/>
      <c r="P49" s="50"/>
      <c r="Q49" s="50"/>
      <c r="R49" s="197"/>
      <c r="S49" s="197"/>
      <c r="T49" s="197">
        <v>56</v>
      </c>
      <c r="U49" s="197"/>
      <c r="V49" s="197"/>
      <c r="W49" s="197"/>
      <c r="X49" s="197"/>
      <c r="Y49" s="197"/>
      <c r="Z49" s="198"/>
      <c r="AA49" s="14"/>
      <c r="AB49" s="190"/>
      <c r="AC49" s="190"/>
      <c r="AD49" s="41"/>
      <c r="AE49" s="42"/>
      <c r="AF49" s="56"/>
      <c r="AG49" s="43"/>
      <c r="AH49" s="43"/>
      <c r="AI49" s="43"/>
      <c r="AJ49" s="43"/>
      <c r="AK49" s="42"/>
      <c r="AL49" s="42"/>
      <c r="AM49" s="42"/>
    </row>
    <row r="50" spans="1:39" ht="15.95" customHeight="1" outlineLevel="1" x14ac:dyDescent="0.2">
      <c r="A50" s="89">
        <v>46</v>
      </c>
      <c r="B50" s="76" t="s">
        <v>232</v>
      </c>
      <c r="C50" s="76" t="s">
        <v>236</v>
      </c>
      <c r="D50" s="404" t="s">
        <v>264</v>
      </c>
      <c r="E50" s="143" t="s">
        <v>265</v>
      </c>
      <c r="F50" s="156" t="str">
        <f>D50&amp;" "&amp;E50</f>
        <v>Ainārs Freibergs</v>
      </c>
      <c r="G50" s="143" t="s">
        <v>1</v>
      </c>
      <c r="H50" s="172">
        <v>52</v>
      </c>
      <c r="I50" s="154">
        <f>SUM(J50:Q50)</f>
        <v>52</v>
      </c>
      <c r="J50" s="358"/>
      <c r="K50" s="51"/>
      <c r="L50" s="50"/>
      <c r="M50" s="50"/>
      <c r="N50" s="50"/>
      <c r="O50" s="50"/>
      <c r="P50" s="50"/>
      <c r="Q50" s="50">
        <v>52</v>
      </c>
      <c r="R50" s="197"/>
      <c r="S50" s="197"/>
      <c r="T50" s="197"/>
      <c r="U50" s="197"/>
      <c r="V50" s="197"/>
      <c r="W50" s="197"/>
      <c r="X50" s="197"/>
      <c r="Y50" s="197"/>
      <c r="Z50" s="198"/>
      <c r="AA50" s="14"/>
      <c r="AB50" s="191"/>
      <c r="AC50" s="191"/>
      <c r="AD50" s="41"/>
      <c r="AE50" s="42"/>
      <c r="AF50" s="61"/>
      <c r="AG50" s="43"/>
      <c r="AH50" s="43"/>
      <c r="AI50" s="43"/>
      <c r="AJ50" s="43"/>
      <c r="AK50" s="43"/>
      <c r="AL50" s="42"/>
    </row>
    <row r="51" spans="1:39" ht="15.95" customHeight="1" outlineLevel="1" x14ac:dyDescent="0.2">
      <c r="A51" s="88">
        <v>47</v>
      </c>
      <c r="B51" s="76"/>
      <c r="C51" s="76" t="s">
        <v>236</v>
      </c>
      <c r="D51" s="404" t="s">
        <v>322</v>
      </c>
      <c r="E51" s="143" t="s">
        <v>323</v>
      </c>
      <c r="F51" s="156" t="s">
        <v>315</v>
      </c>
      <c r="G51" s="143" t="s">
        <v>55</v>
      </c>
      <c r="H51" s="172">
        <v>48</v>
      </c>
      <c r="I51" s="154">
        <f>SUM(J51:Q51)</f>
        <v>48</v>
      </c>
      <c r="J51" s="358">
        <v>48</v>
      </c>
      <c r="K51" s="51"/>
      <c r="L51" s="50"/>
      <c r="M51" s="50"/>
      <c r="N51" s="50"/>
      <c r="O51" s="50"/>
      <c r="P51" s="50"/>
      <c r="Q51" s="50"/>
      <c r="R51" s="197"/>
      <c r="S51" s="197"/>
      <c r="T51" s="197"/>
      <c r="U51" s="197"/>
      <c r="V51" s="197"/>
      <c r="W51" s="197"/>
      <c r="X51" s="197"/>
      <c r="Y51" s="197"/>
      <c r="Z51" s="198"/>
      <c r="AA51" s="61"/>
      <c r="AB51" s="191"/>
      <c r="AC51" s="191"/>
      <c r="AD51" s="41"/>
      <c r="AE51" s="42"/>
      <c r="AF51" s="61"/>
      <c r="AG51" s="43"/>
      <c r="AH51" s="43"/>
      <c r="AI51" s="43"/>
      <c r="AJ51" s="43"/>
      <c r="AK51" s="43"/>
      <c r="AL51" s="44"/>
    </row>
    <row r="52" spans="1:39" ht="15.95" customHeight="1" outlineLevel="1" x14ac:dyDescent="0.2">
      <c r="A52" s="88">
        <v>48</v>
      </c>
      <c r="B52" s="76"/>
      <c r="C52" s="76" t="s">
        <v>236</v>
      </c>
      <c r="D52" s="404" t="s">
        <v>125</v>
      </c>
      <c r="E52" s="143" t="s">
        <v>153</v>
      </c>
      <c r="F52" s="156" t="s">
        <v>316</v>
      </c>
      <c r="G52" s="143" t="s">
        <v>55</v>
      </c>
      <c r="H52" s="172">
        <v>47</v>
      </c>
      <c r="I52" s="154">
        <f>SUM(J52:Q52)</f>
        <v>47</v>
      </c>
      <c r="J52" s="358">
        <v>47</v>
      </c>
      <c r="K52" s="51"/>
      <c r="L52" s="50"/>
      <c r="M52" s="50"/>
      <c r="N52" s="50"/>
      <c r="O52" s="50"/>
      <c r="P52" s="50"/>
      <c r="Q52" s="50"/>
      <c r="R52" s="197"/>
      <c r="S52" s="197"/>
      <c r="T52" s="197"/>
      <c r="U52" s="197"/>
      <c r="V52" s="197"/>
      <c r="W52" s="197"/>
      <c r="X52" s="197"/>
      <c r="Y52" s="197"/>
      <c r="Z52" s="198"/>
      <c r="AA52" s="61"/>
      <c r="AB52" s="191"/>
      <c r="AC52" s="191"/>
      <c r="AD52" s="41"/>
      <c r="AE52" s="42"/>
      <c r="AF52" s="61"/>
      <c r="AG52" s="43"/>
      <c r="AH52" s="43"/>
      <c r="AI52" s="43"/>
      <c r="AJ52" s="43"/>
      <c r="AK52" s="43"/>
      <c r="AL52" s="44"/>
    </row>
    <row r="53" spans="1:39" ht="15.95" customHeight="1" outlineLevel="1" x14ac:dyDescent="0.2">
      <c r="A53" s="89">
        <v>49</v>
      </c>
      <c r="B53" s="76" t="s">
        <v>232</v>
      </c>
      <c r="C53" s="76" t="s">
        <v>236</v>
      </c>
      <c r="D53" s="404" t="s">
        <v>160</v>
      </c>
      <c r="E53" s="143" t="s">
        <v>161</v>
      </c>
      <c r="F53" s="437" t="str">
        <f>D53&amp;" "&amp;E53</f>
        <v>Tomass Tereščenko</v>
      </c>
      <c r="G53" s="143" t="s">
        <v>72</v>
      </c>
      <c r="H53" s="172">
        <v>0</v>
      </c>
      <c r="I53" s="154">
        <f>SUM(J53:Q53)</f>
        <v>0</v>
      </c>
      <c r="J53" s="358"/>
      <c r="K53" s="51"/>
      <c r="L53" s="50"/>
      <c r="M53" s="50"/>
      <c r="N53" s="50"/>
      <c r="O53" s="50"/>
      <c r="P53" s="50"/>
      <c r="Q53" s="50"/>
      <c r="R53" s="197"/>
      <c r="S53" s="197">
        <v>156</v>
      </c>
      <c r="T53" s="197">
        <v>75</v>
      </c>
      <c r="U53" s="197"/>
      <c r="V53" s="197"/>
      <c r="W53" s="197"/>
      <c r="X53" s="197"/>
      <c r="Y53" s="197"/>
      <c r="Z53" s="198"/>
      <c r="AA53" s="61"/>
      <c r="AB53" s="191"/>
      <c r="AC53" s="191"/>
      <c r="AD53" s="41"/>
      <c r="AE53" s="42"/>
      <c r="AF53" s="61"/>
      <c r="AG53" s="43"/>
      <c r="AH53" s="43"/>
      <c r="AI53" s="43"/>
      <c r="AJ53" s="43"/>
      <c r="AK53" s="43"/>
      <c r="AL53" s="44"/>
    </row>
    <row r="54" spans="1:39" ht="15.75" customHeight="1" outlineLevel="1" x14ac:dyDescent="0.2">
      <c r="A54" s="88">
        <v>50</v>
      </c>
      <c r="B54" s="76" t="s">
        <v>232</v>
      </c>
      <c r="C54" s="76" t="s">
        <v>236</v>
      </c>
      <c r="D54" s="404" t="s">
        <v>120</v>
      </c>
      <c r="E54" s="143" t="s">
        <v>121</v>
      </c>
      <c r="F54" s="437" t="str">
        <f>D54&amp;" "&amp;E54</f>
        <v>Aivars Beļickis</v>
      </c>
      <c r="G54" s="143" t="s">
        <v>55</v>
      </c>
      <c r="H54" s="172">
        <v>0</v>
      </c>
      <c r="I54" s="276">
        <f>SUM(J54:Q54)</f>
        <v>0</v>
      </c>
      <c r="J54" s="358"/>
      <c r="K54" s="51"/>
      <c r="L54" s="50"/>
      <c r="M54" s="50"/>
      <c r="N54" s="50"/>
      <c r="O54" s="50"/>
      <c r="P54" s="50"/>
      <c r="Q54" s="50"/>
      <c r="R54" s="197"/>
      <c r="S54" s="197"/>
      <c r="T54" s="197">
        <v>174</v>
      </c>
      <c r="U54" s="197"/>
      <c r="V54" s="197">
        <v>56</v>
      </c>
      <c r="W54" s="197"/>
      <c r="X54" s="197"/>
      <c r="Y54" s="197"/>
      <c r="Z54" s="198"/>
      <c r="AA54" s="61"/>
      <c r="AB54" s="191"/>
      <c r="AC54" s="191"/>
      <c r="AD54" s="41"/>
      <c r="AE54" s="42"/>
      <c r="AF54" s="61"/>
      <c r="AG54" s="43"/>
      <c r="AH54" s="43"/>
      <c r="AI54" s="43"/>
      <c r="AJ54" s="43"/>
      <c r="AK54" s="43"/>
      <c r="AL54" s="44"/>
    </row>
    <row r="55" spans="1:39" ht="15.95" customHeight="1" outlineLevel="1" x14ac:dyDescent="0.2">
      <c r="A55" s="88">
        <v>51</v>
      </c>
      <c r="B55" s="76" t="s">
        <v>232</v>
      </c>
      <c r="C55" s="76" t="s">
        <v>236</v>
      </c>
      <c r="D55" s="404" t="s">
        <v>156</v>
      </c>
      <c r="E55" s="143" t="s">
        <v>157</v>
      </c>
      <c r="F55" s="437" t="str">
        <f>D55&amp;" "&amp;E55</f>
        <v>Edgars Poišs</v>
      </c>
      <c r="G55" s="143" t="s">
        <v>55</v>
      </c>
      <c r="H55" s="172">
        <v>0</v>
      </c>
      <c r="I55" s="276">
        <f>SUM(J55:Q55)</f>
        <v>0</v>
      </c>
      <c r="J55" s="358"/>
      <c r="K55" s="51"/>
      <c r="L55" s="50"/>
      <c r="M55" s="50"/>
      <c r="N55" s="50"/>
      <c r="O55" s="50"/>
      <c r="P55" s="50"/>
      <c r="Q55" s="50"/>
      <c r="R55" s="197"/>
      <c r="S55" s="197"/>
      <c r="T55" s="197">
        <v>81</v>
      </c>
      <c r="U55" s="197"/>
      <c r="V55" s="197"/>
      <c r="W55" s="197"/>
      <c r="X55" s="197"/>
      <c r="Y55" s="197"/>
      <c r="Z55" s="198"/>
      <c r="AA55" s="61"/>
      <c r="AB55" s="191"/>
      <c r="AC55" s="191"/>
      <c r="AD55" s="41"/>
      <c r="AE55" s="42"/>
      <c r="AF55" s="61"/>
      <c r="AG55" s="43"/>
      <c r="AH55" s="43"/>
      <c r="AI55" s="43"/>
      <c r="AJ55" s="43"/>
      <c r="AK55" s="43"/>
      <c r="AL55" s="44"/>
    </row>
    <row r="56" spans="1:39" ht="15.95" customHeight="1" outlineLevel="1" x14ac:dyDescent="0.2">
      <c r="A56" s="89">
        <v>52</v>
      </c>
      <c r="B56" s="76" t="s">
        <v>232</v>
      </c>
      <c r="C56" s="76" t="s">
        <v>236</v>
      </c>
      <c r="D56" s="404" t="s">
        <v>91</v>
      </c>
      <c r="E56" s="143" t="s">
        <v>117</v>
      </c>
      <c r="F56" s="437" t="str">
        <f>D56&amp;" "&amp;E56</f>
        <v>Aleksandrs Tjulins</v>
      </c>
      <c r="G56" s="143" t="s">
        <v>55</v>
      </c>
      <c r="H56" s="172">
        <v>0</v>
      </c>
      <c r="I56" s="276">
        <f>SUM(J56:Q56)</f>
        <v>0</v>
      </c>
      <c r="J56" s="358"/>
      <c r="K56" s="51"/>
      <c r="L56" s="251"/>
      <c r="M56" s="251"/>
      <c r="N56" s="251"/>
      <c r="O56" s="251"/>
      <c r="P56" s="251"/>
      <c r="Q56" s="251"/>
      <c r="R56" s="197"/>
      <c r="S56" s="197"/>
      <c r="T56" s="197">
        <v>72</v>
      </c>
      <c r="U56" s="197"/>
      <c r="V56" s="197">
        <v>86</v>
      </c>
      <c r="W56" s="197"/>
      <c r="X56" s="197"/>
      <c r="Y56" s="197"/>
      <c r="Z56" s="198"/>
      <c r="AA56" s="61"/>
      <c r="AB56" s="191"/>
      <c r="AC56" s="191"/>
      <c r="AD56" s="41"/>
      <c r="AE56" s="42"/>
      <c r="AF56" s="61"/>
      <c r="AG56" s="43"/>
      <c r="AH56" s="43"/>
      <c r="AI56" s="43"/>
      <c r="AJ56" s="43"/>
      <c r="AK56" s="43"/>
      <c r="AL56" s="44"/>
    </row>
    <row r="57" spans="1:39" ht="15.95" customHeight="1" outlineLevel="1" x14ac:dyDescent="0.2">
      <c r="A57" s="88">
        <v>53</v>
      </c>
      <c r="B57" s="76" t="s">
        <v>232</v>
      </c>
      <c r="C57" s="76" t="s">
        <v>236</v>
      </c>
      <c r="D57" s="404" t="s">
        <v>162</v>
      </c>
      <c r="E57" s="143" t="s">
        <v>163</v>
      </c>
      <c r="F57" s="437" t="str">
        <f>D57&amp;" "&amp;E57</f>
        <v>Gints Aksiks</v>
      </c>
      <c r="G57" s="143" t="s">
        <v>55</v>
      </c>
      <c r="H57" s="172">
        <v>0</v>
      </c>
      <c r="I57" s="276">
        <f>SUM(J57:Q57)</f>
        <v>0</v>
      </c>
      <c r="J57" s="358"/>
      <c r="K57" s="51"/>
      <c r="L57" s="251"/>
      <c r="M57" s="251"/>
      <c r="N57" s="251"/>
      <c r="O57" s="251"/>
      <c r="P57" s="251"/>
      <c r="Q57" s="251"/>
      <c r="R57" s="197"/>
      <c r="S57" s="197"/>
      <c r="T57" s="197">
        <v>71</v>
      </c>
      <c r="U57" s="197"/>
      <c r="V57" s="197"/>
      <c r="W57" s="197"/>
      <c r="X57" s="197"/>
      <c r="Y57" s="197"/>
      <c r="Z57" s="198"/>
      <c r="AA57" s="61"/>
      <c r="AB57" s="191"/>
      <c r="AC57" s="191"/>
      <c r="AD57" s="41"/>
      <c r="AE57" s="42"/>
      <c r="AF57" s="61"/>
      <c r="AG57" s="43"/>
      <c r="AH57" s="43"/>
      <c r="AI57" s="43"/>
      <c r="AJ57" s="43"/>
      <c r="AK57" s="43"/>
      <c r="AL57" s="44"/>
    </row>
    <row r="58" spans="1:39" ht="15.95" customHeight="1" outlineLevel="1" x14ac:dyDescent="0.2">
      <c r="A58" s="88">
        <v>54</v>
      </c>
      <c r="B58" s="76" t="s">
        <v>232</v>
      </c>
      <c r="C58" s="76" t="s">
        <v>236</v>
      </c>
      <c r="D58" s="404" t="s">
        <v>28</v>
      </c>
      <c r="E58" s="143" t="s">
        <v>168</v>
      </c>
      <c r="F58" s="437" t="str">
        <f>D58&amp;" "&amp;E58</f>
        <v>Jānis Surna</v>
      </c>
      <c r="G58" s="143" t="s">
        <v>55</v>
      </c>
      <c r="H58" s="172">
        <v>0</v>
      </c>
      <c r="I58" s="276">
        <f>SUM(J58:Q58)</f>
        <v>0</v>
      </c>
      <c r="J58" s="358"/>
      <c r="K58" s="51"/>
      <c r="L58" s="251"/>
      <c r="M58" s="251"/>
      <c r="N58" s="251"/>
      <c r="O58" s="251"/>
      <c r="P58" s="251"/>
      <c r="Q58" s="251"/>
      <c r="R58" s="197"/>
      <c r="S58" s="197"/>
      <c r="T58" s="197">
        <v>56</v>
      </c>
      <c r="U58" s="197"/>
      <c r="V58" s="197"/>
      <c r="W58" s="197"/>
      <c r="X58" s="197"/>
      <c r="Y58" s="197"/>
      <c r="Z58" s="198"/>
      <c r="AA58" s="61"/>
      <c r="AB58" s="191"/>
      <c r="AC58" s="191"/>
      <c r="AD58" s="41"/>
      <c r="AE58" s="42"/>
      <c r="AF58" s="61"/>
      <c r="AG58" s="43"/>
      <c r="AH58" s="43"/>
      <c r="AI58" s="43"/>
      <c r="AJ58" s="43"/>
      <c r="AK58" s="43"/>
      <c r="AL58" s="44"/>
    </row>
    <row r="59" spans="1:39" ht="15.95" customHeight="1" outlineLevel="1" x14ac:dyDescent="0.2">
      <c r="A59" s="89">
        <v>55</v>
      </c>
      <c r="B59" s="76" t="s">
        <v>232</v>
      </c>
      <c r="C59" s="76" t="s">
        <v>236</v>
      </c>
      <c r="D59" s="404" t="s">
        <v>71</v>
      </c>
      <c r="E59" s="143" t="s">
        <v>85</v>
      </c>
      <c r="F59" s="437" t="str">
        <f>D59&amp;" "&amp;E59</f>
        <v>Vladimirs Pribiļevs</v>
      </c>
      <c r="G59" s="143" t="s">
        <v>2</v>
      </c>
      <c r="H59" s="172">
        <v>0</v>
      </c>
      <c r="I59" s="276">
        <f>SUM(J59:Q59)</f>
        <v>0</v>
      </c>
      <c r="J59" s="358"/>
      <c r="K59" s="51"/>
      <c r="L59" s="251"/>
      <c r="M59" s="251"/>
      <c r="N59" s="251"/>
      <c r="O59" s="251"/>
      <c r="P59" s="251"/>
      <c r="Q59" s="251"/>
      <c r="R59" s="197"/>
      <c r="S59" s="197"/>
      <c r="T59" s="197">
        <v>47</v>
      </c>
      <c r="U59" s="197">
        <v>77</v>
      </c>
      <c r="V59" s="197">
        <v>82</v>
      </c>
      <c r="W59" s="197"/>
      <c r="X59" s="197">
        <v>185</v>
      </c>
      <c r="Y59" s="197">
        <v>107</v>
      </c>
      <c r="Z59" s="198">
        <v>146</v>
      </c>
      <c r="AA59" s="61"/>
      <c r="AB59" s="191"/>
      <c r="AC59" s="191"/>
      <c r="AD59" s="41"/>
      <c r="AE59" s="42"/>
      <c r="AF59" s="61"/>
      <c r="AG59" s="43"/>
      <c r="AH59" s="43"/>
      <c r="AI59" s="43"/>
      <c r="AJ59" s="43"/>
      <c r="AK59" s="43"/>
      <c r="AL59" s="44"/>
    </row>
    <row r="60" spans="1:39" ht="15.95" customHeight="1" outlineLevel="1" x14ac:dyDescent="0.2">
      <c r="A60" s="88">
        <v>56</v>
      </c>
      <c r="B60" s="76" t="s">
        <v>232</v>
      </c>
      <c r="C60" s="76" t="s">
        <v>236</v>
      </c>
      <c r="D60" s="404" t="s">
        <v>91</v>
      </c>
      <c r="E60" s="143" t="s">
        <v>116</v>
      </c>
      <c r="F60" s="437" t="str">
        <f>D60&amp;" "&amp;E60</f>
        <v>Aleksandrs Titkovs</v>
      </c>
      <c r="G60" s="143" t="s">
        <v>55</v>
      </c>
      <c r="H60" s="172">
        <v>0</v>
      </c>
      <c r="I60" s="276">
        <f>SUM(J60:Q60)</f>
        <v>0</v>
      </c>
      <c r="J60" s="358"/>
      <c r="K60" s="51"/>
      <c r="L60" s="251"/>
      <c r="M60" s="251"/>
      <c r="N60" s="251"/>
      <c r="O60" s="251"/>
      <c r="P60" s="251"/>
      <c r="Q60" s="251"/>
      <c r="R60" s="197"/>
      <c r="S60" s="197"/>
      <c r="T60" s="197"/>
      <c r="U60" s="197"/>
      <c r="V60" s="197">
        <v>89</v>
      </c>
      <c r="W60" s="197"/>
      <c r="X60" s="197"/>
      <c r="Y60" s="197"/>
      <c r="Z60" s="198"/>
      <c r="AA60" s="61"/>
      <c r="AB60" s="191"/>
      <c r="AC60" s="191"/>
      <c r="AD60" s="41"/>
      <c r="AE60" s="42"/>
      <c r="AF60" s="61"/>
      <c r="AG60" s="43"/>
      <c r="AH60" s="43"/>
      <c r="AI60" s="43"/>
      <c r="AJ60" s="43"/>
      <c r="AK60" s="43"/>
      <c r="AL60" s="44"/>
    </row>
    <row r="61" spans="1:39" ht="15.95" customHeight="1" outlineLevel="1" x14ac:dyDescent="0.2">
      <c r="A61" s="88">
        <v>57</v>
      </c>
      <c r="B61" s="76" t="s">
        <v>232</v>
      </c>
      <c r="C61" s="76" t="s">
        <v>236</v>
      </c>
      <c r="D61" s="404" t="s">
        <v>122</v>
      </c>
      <c r="E61" s="143" t="s">
        <v>123</v>
      </c>
      <c r="F61" s="437" t="str">
        <f>D61&amp;" "&amp;E61</f>
        <v>Eduards Kobiļuks</v>
      </c>
      <c r="G61" s="143" t="s">
        <v>55</v>
      </c>
      <c r="H61" s="172">
        <v>0</v>
      </c>
      <c r="I61" s="276">
        <f>SUM(J61:Q61)</f>
        <v>0</v>
      </c>
      <c r="J61" s="358"/>
      <c r="K61" s="51"/>
      <c r="L61" s="251"/>
      <c r="M61" s="251"/>
      <c r="N61" s="251"/>
      <c r="O61" s="251"/>
      <c r="P61" s="251"/>
      <c r="Q61" s="251"/>
      <c r="R61" s="197"/>
      <c r="S61" s="197"/>
      <c r="T61" s="197"/>
      <c r="U61" s="197"/>
      <c r="V61" s="197">
        <v>45</v>
      </c>
      <c r="W61" s="197"/>
      <c r="X61" s="197"/>
      <c r="Y61" s="197"/>
      <c r="Z61" s="198"/>
      <c r="AA61" s="61"/>
      <c r="AB61" s="191"/>
      <c r="AC61" s="191"/>
      <c r="AD61" s="41"/>
      <c r="AE61" s="42"/>
      <c r="AF61" s="61"/>
      <c r="AG61" s="43"/>
      <c r="AH61" s="43"/>
      <c r="AI61" s="43"/>
      <c r="AJ61" s="43"/>
      <c r="AK61" s="43"/>
      <c r="AL61" s="44"/>
    </row>
    <row r="62" spans="1:39" ht="15.95" customHeight="1" outlineLevel="1" x14ac:dyDescent="0.2">
      <c r="A62" s="89">
        <v>58</v>
      </c>
      <c r="B62" s="76" t="s">
        <v>232</v>
      </c>
      <c r="C62" s="76" t="s">
        <v>236</v>
      </c>
      <c r="D62" s="404" t="s">
        <v>129</v>
      </c>
      <c r="E62" s="143" t="s">
        <v>130</v>
      </c>
      <c r="F62" s="437" t="str">
        <f>D62&amp;" "&amp;E62</f>
        <v>Ģirts  Kebers</v>
      </c>
      <c r="G62" s="143" t="s">
        <v>55</v>
      </c>
      <c r="H62" s="172">
        <v>0</v>
      </c>
      <c r="I62" s="276">
        <f>SUM(J62:Q62)</f>
        <v>0</v>
      </c>
      <c r="J62" s="358"/>
      <c r="K62" s="51"/>
      <c r="L62" s="251"/>
      <c r="M62" s="251"/>
      <c r="N62" s="251"/>
      <c r="O62" s="251"/>
      <c r="P62" s="251"/>
      <c r="Q62" s="251"/>
      <c r="R62" s="197"/>
      <c r="S62" s="197"/>
      <c r="T62" s="197"/>
      <c r="U62" s="197"/>
      <c r="V62" s="197">
        <v>42</v>
      </c>
      <c r="W62" s="197"/>
      <c r="X62" s="197"/>
      <c r="Y62" s="197"/>
      <c r="Z62" s="198"/>
      <c r="AA62" s="61"/>
      <c r="AB62" s="191"/>
      <c r="AC62" s="191"/>
      <c r="AD62" s="41"/>
      <c r="AE62" s="42"/>
      <c r="AF62" s="61"/>
      <c r="AG62" s="43"/>
      <c r="AH62" s="43"/>
      <c r="AI62" s="43"/>
      <c r="AJ62" s="43"/>
      <c r="AK62" s="43"/>
      <c r="AL62" s="44"/>
    </row>
    <row r="63" spans="1:39" ht="15.95" customHeight="1" outlineLevel="1" x14ac:dyDescent="0.2">
      <c r="A63" s="88">
        <v>59</v>
      </c>
      <c r="B63" s="76" t="s">
        <v>232</v>
      </c>
      <c r="C63" s="76" t="s">
        <v>236</v>
      </c>
      <c r="D63" s="404" t="s">
        <v>5</v>
      </c>
      <c r="E63" s="143" t="s">
        <v>59</v>
      </c>
      <c r="F63" s="437" t="str">
        <f>D63&amp;" "&amp;E63</f>
        <v>Artūrs Perepjolkins</v>
      </c>
      <c r="G63" s="143" t="s">
        <v>55</v>
      </c>
      <c r="H63" s="172">
        <v>0</v>
      </c>
      <c r="I63" s="276">
        <f>SUM(J63:Q63)</f>
        <v>0</v>
      </c>
      <c r="J63" s="358"/>
      <c r="K63" s="51"/>
      <c r="L63" s="251"/>
      <c r="M63" s="251"/>
      <c r="N63" s="251"/>
      <c r="O63" s="251"/>
      <c r="P63" s="251"/>
      <c r="Q63" s="251"/>
      <c r="R63" s="197"/>
      <c r="S63" s="197"/>
      <c r="T63" s="197"/>
      <c r="U63" s="197"/>
      <c r="V63" s="197"/>
      <c r="W63" s="197"/>
      <c r="X63" s="197"/>
      <c r="Y63" s="197"/>
      <c r="Z63" s="198">
        <v>174</v>
      </c>
      <c r="AA63" s="61"/>
      <c r="AB63" s="191"/>
      <c r="AC63" s="191"/>
      <c r="AD63" s="41"/>
      <c r="AE63" s="42"/>
      <c r="AF63" s="61"/>
      <c r="AG63" s="43"/>
      <c r="AH63" s="43"/>
      <c r="AI63" s="43"/>
      <c r="AJ63" s="43"/>
      <c r="AK63" s="43"/>
      <c r="AL63" s="44"/>
    </row>
    <row r="64" spans="1:39" ht="15.95" customHeight="1" outlineLevel="1" x14ac:dyDescent="0.2">
      <c r="A64" s="88">
        <v>60</v>
      </c>
      <c r="B64" s="76" t="s">
        <v>232</v>
      </c>
      <c r="C64" s="76" t="s">
        <v>236</v>
      </c>
      <c r="D64" s="404" t="s">
        <v>107</v>
      </c>
      <c r="E64" s="143" t="s">
        <v>108</v>
      </c>
      <c r="F64" s="437" t="str">
        <f>D64&amp;" "&amp;E64</f>
        <v>Māris Eisaks</v>
      </c>
      <c r="G64" s="143" t="s">
        <v>2</v>
      </c>
      <c r="H64" s="172">
        <v>0</v>
      </c>
      <c r="I64" s="276">
        <f>SUM(J64:Q64)</f>
        <v>0</v>
      </c>
      <c r="J64" s="358"/>
      <c r="K64" s="51"/>
      <c r="L64" s="251"/>
      <c r="M64" s="251"/>
      <c r="N64" s="251"/>
      <c r="O64" s="251"/>
      <c r="P64" s="251"/>
      <c r="Q64" s="251"/>
      <c r="R64" s="197"/>
      <c r="S64" s="197"/>
      <c r="T64" s="197"/>
      <c r="U64" s="197"/>
      <c r="V64" s="197"/>
      <c r="W64" s="197">
        <v>101</v>
      </c>
      <c r="X64" s="197"/>
      <c r="Y64" s="197"/>
      <c r="Z64" s="198"/>
      <c r="AB64" s="190"/>
      <c r="AC64" s="190"/>
      <c r="AD64" s="41"/>
      <c r="AE64" s="42"/>
      <c r="AF64" s="43"/>
      <c r="AG64" s="43"/>
      <c r="AH64" s="43"/>
      <c r="AI64" s="43"/>
      <c r="AJ64" s="43"/>
      <c r="AK64" s="43"/>
      <c r="AL64" s="44"/>
    </row>
    <row r="65" spans="1:32" ht="15.95" customHeight="1" outlineLevel="1" thickBot="1" x14ac:dyDescent="0.25">
      <c r="A65" s="89">
        <v>61</v>
      </c>
      <c r="B65" s="79" t="s">
        <v>232</v>
      </c>
      <c r="C65" s="79" t="s">
        <v>236</v>
      </c>
      <c r="D65" s="407" t="s">
        <v>103</v>
      </c>
      <c r="E65" s="145" t="s">
        <v>104</v>
      </c>
      <c r="F65" s="438" t="str">
        <f>D65&amp;" "&amp;E65</f>
        <v>Pauls Aizpurvs</v>
      </c>
      <c r="G65" s="145" t="s">
        <v>2</v>
      </c>
      <c r="H65" s="172">
        <v>0</v>
      </c>
      <c r="I65" s="277">
        <f>SUM(J65:Q65)</f>
        <v>0</v>
      </c>
      <c r="J65" s="360"/>
      <c r="K65" s="53"/>
      <c r="L65" s="252"/>
      <c r="M65" s="252"/>
      <c r="N65" s="252"/>
      <c r="O65" s="252"/>
      <c r="P65" s="252"/>
      <c r="Q65" s="252"/>
      <c r="R65" s="199"/>
      <c r="S65" s="199"/>
      <c r="T65" s="199"/>
      <c r="U65" s="199"/>
      <c r="V65" s="199"/>
      <c r="W65" s="199"/>
      <c r="X65" s="199">
        <v>60</v>
      </c>
      <c r="Y65" s="199"/>
      <c r="Z65" s="200"/>
    </row>
    <row r="66" spans="1:32" ht="15" outlineLevel="1" thickBot="1" x14ac:dyDescent="0.25">
      <c r="J66" s="57"/>
      <c r="U66" s="202"/>
      <c r="V66" s="202"/>
      <c r="W66" s="202"/>
    </row>
    <row r="67" spans="1:32" s="1" customFormat="1" ht="24.75" customHeight="1" thickBot="1" x14ac:dyDescent="0.25">
      <c r="A67" s="130" t="s">
        <v>235</v>
      </c>
      <c r="B67" s="70"/>
      <c r="C67" s="70"/>
      <c r="D67" s="133"/>
      <c r="E67" s="133"/>
      <c r="F67" s="91"/>
      <c r="G67" s="133"/>
      <c r="H67" s="65"/>
      <c r="I67" s="65"/>
      <c r="J67" s="274">
        <v>1</v>
      </c>
      <c r="K67" s="275">
        <v>2</v>
      </c>
      <c r="L67" s="275">
        <v>3</v>
      </c>
      <c r="M67" s="275">
        <v>4</v>
      </c>
      <c r="N67" s="275">
        <v>5</v>
      </c>
      <c r="O67" s="275">
        <v>6</v>
      </c>
      <c r="P67" s="275">
        <v>7</v>
      </c>
      <c r="Q67" s="347">
        <v>8</v>
      </c>
      <c r="R67" s="355">
        <v>9</v>
      </c>
      <c r="S67" s="352">
        <v>10</v>
      </c>
      <c r="T67" s="352">
        <v>11</v>
      </c>
      <c r="U67" s="353">
        <v>12</v>
      </c>
      <c r="V67" s="353">
        <v>13</v>
      </c>
      <c r="W67" s="353">
        <v>14</v>
      </c>
      <c r="X67" s="353">
        <v>15</v>
      </c>
      <c r="Y67" s="353">
        <v>16</v>
      </c>
      <c r="Z67" s="353">
        <v>17</v>
      </c>
      <c r="AA67" s="58"/>
      <c r="AB67" s="192"/>
      <c r="AC67" s="192"/>
    </row>
    <row r="68" spans="1:32" ht="41.25" customHeight="1" outlineLevel="1" thickBot="1" x14ac:dyDescent="0.25">
      <c r="A68" s="81" t="s">
        <v>0</v>
      </c>
      <c r="B68" s="235" t="s">
        <v>230</v>
      </c>
      <c r="C68" s="234" t="s">
        <v>233</v>
      </c>
      <c r="D68" s="402" t="s">
        <v>17</v>
      </c>
      <c r="E68" s="402" t="s">
        <v>20</v>
      </c>
      <c r="F68" s="96" t="s">
        <v>234</v>
      </c>
      <c r="G68" s="245" t="s">
        <v>4</v>
      </c>
      <c r="H68" s="382" t="s">
        <v>96</v>
      </c>
      <c r="I68" s="295" t="s">
        <v>220</v>
      </c>
      <c r="J68" s="357" t="s">
        <v>320</v>
      </c>
      <c r="K68" s="350" t="s">
        <v>308</v>
      </c>
      <c r="L68" s="348" t="s">
        <v>304</v>
      </c>
      <c r="M68" s="349" t="s">
        <v>296</v>
      </c>
      <c r="N68" s="350" t="s">
        <v>286</v>
      </c>
      <c r="O68" s="350" t="s">
        <v>273</v>
      </c>
      <c r="P68" s="350" t="s">
        <v>276</v>
      </c>
      <c r="Q68" s="351" t="s">
        <v>263</v>
      </c>
      <c r="R68" s="356" t="s">
        <v>222</v>
      </c>
      <c r="S68" s="354" t="s">
        <v>221</v>
      </c>
      <c r="T68" s="354" t="s">
        <v>223</v>
      </c>
      <c r="U68" s="354" t="s">
        <v>224</v>
      </c>
      <c r="V68" s="354" t="s">
        <v>225</v>
      </c>
      <c r="W68" s="354" t="s">
        <v>226</v>
      </c>
      <c r="X68" s="354" t="s">
        <v>227</v>
      </c>
      <c r="Y68" s="354" t="s">
        <v>228</v>
      </c>
      <c r="Z68" s="354" t="s">
        <v>229</v>
      </c>
      <c r="AA68" s="59"/>
      <c r="AB68" s="431" t="s">
        <v>23</v>
      </c>
      <c r="AC68" s="6" t="s">
        <v>56</v>
      </c>
      <c r="AD68" s="3" t="s">
        <v>17</v>
      </c>
      <c r="AE68" s="3" t="s">
        <v>234</v>
      </c>
      <c r="AF68" s="3" t="s">
        <v>4</v>
      </c>
    </row>
    <row r="69" spans="1:32" ht="15.95" customHeight="1" outlineLevel="1" x14ac:dyDescent="0.2">
      <c r="A69" s="82">
        <v>1</v>
      </c>
      <c r="B69" s="236" t="s">
        <v>231</v>
      </c>
      <c r="C69" s="232" t="s">
        <v>235</v>
      </c>
      <c r="D69" s="408" t="s">
        <v>48</v>
      </c>
      <c r="E69" s="408" t="s">
        <v>49</v>
      </c>
      <c r="F69" s="385" t="str">
        <f>D69&amp;" "&amp;E69</f>
        <v>Veronika Hudjakova</v>
      </c>
      <c r="G69" s="134" t="s">
        <v>26</v>
      </c>
      <c r="H69" s="182">
        <v>1506</v>
      </c>
      <c r="I69" s="279">
        <f>SUM(J69:Q69)</f>
        <v>1642</v>
      </c>
      <c r="J69" s="364">
        <v>187</v>
      </c>
      <c r="K69" s="254">
        <v>242</v>
      </c>
      <c r="L69" s="64">
        <v>214</v>
      </c>
      <c r="M69" s="256">
        <v>363</v>
      </c>
      <c r="N69" s="256">
        <v>250</v>
      </c>
      <c r="O69" s="256"/>
      <c r="P69" s="256">
        <v>250</v>
      </c>
      <c r="Q69" s="367">
        <v>136</v>
      </c>
      <c r="R69" s="195">
        <v>187</v>
      </c>
      <c r="S69" s="195">
        <v>293</v>
      </c>
      <c r="T69" s="195">
        <v>293</v>
      </c>
      <c r="U69" s="195">
        <v>214</v>
      </c>
      <c r="V69" s="195">
        <v>214</v>
      </c>
      <c r="W69" s="195">
        <v>219</v>
      </c>
      <c r="X69" s="195">
        <v>214</v>
      </c>
      <c r="Y69" s="195">
        <v>172</v>
      </c>
      <c r="Z69" s="195">
        <v>281</v>
      </c>
      <c r="AA69" s="13"/>
      <c r="AB69" s="432">
        <v>1</v>
      </c>
      <c r="AC69" s="366">
        <v>245</v>
      </c>
      <c r="AD69" s="17"/>
      <c r="AE69" s="67" t="s">
        <v>301</v>
      </c>
      <c r="AF69" s="67" t="s">
        <v>55</v>
      </c>
    </row>
    <row r="70" spans="1:32" ht="15.95" customHeight="1" outlineLevel="1" x14ac:dyDescent="0.2">
      <c r="A70" s="83">
        <v>2</v>
      </c>
      <c r="B70" s="237" t="s">
        <v>231</v>
      </c>
      <c r="C70" s="228" t="s">
        <v>235</v>
      </c>
      <c r="D70" s="409" t="s">
        <v>24</v>
      </c>
      <c r="E70" s="409" t="s">
        <v>305</v>
      </c>
      <c r="F70" s="386" t="str">
        <f>D70&amp;" "&amp;E70</f>
        <v>Marija Ļevikina</v>
      </c>
      <c r="G70" s="135" t="s">
        <v>55</v>
      </c>
      <c r="H70" s="172">
        <v>1466</v>
      </c>
      <c r="I70" s="276">
        <f>SUM(J70:Q70)</f>
        <v>1867</v>
      </c>
      <c r="J70" s="363">
        <v>245</v>
      </c>
      <c r="K70" s="51">
        <v>219</v>
      </c>
      <c r="L70" s="50">
        <v>250</v>
      </c>
      <c r="M70" s="50">
        <v>314</v>
      </c>
      <c r="N70" s="368">
        <v>187</v>
      </c>
      <c r="O70" s="50">
        <v>219</v>
      </c>
      <c r="P70" s="368">
        <v>214</v>
      </c>
      <c r="Q70" s="50">
        <v>219</v>
      </c>
      <c r="R70" s="197">
        <v>214</v>
      </c>
      <c r="S70" s="197">
        <v>368</v>
      </c>
      <c r="T70" s="197">
        <v>368</v>
      </c>
      <c r="U70" s="197">
        <v>250</v>
      </c>
      <c r="V70" s="197">
        <v>250</v>
      </c>
      <c r="W70" s="197">
        <v>245</v>
      </c>
      <c r="X70" s="197">
        <v>250</v>
      </c>
      <c r="Y70" s="197">
        <v>250</v>
      </c>
      <c r="Z70" s="197">
        <v>375</v>
      </c>
      <c r="AA70" s="13"/>
      <c r="AB70" s="432">
        <v>2</v>
      </c>
      <c r="AC70" s="366">
        <v>219</v>
      </c>
      <c r="AD70" s="17"/>
      <c r="AE70" s="67" t="s">
        <v>212</v>
      </c>
      <c r="AF70" s="67" t="s">
        <v>1</v>
      </c>
    </row>
    <row r="71" spans="1:32" ht="15.95" customHeight="1" outlineLevel="1" x14ac:dyDescent="0.2">
      <c r="A71" s="83">
        <v>3</v>
      </c>
      <c r="B71" s="237" t="s">
        <v>231</v>
      </c>
      <c r="C71" s="228" t="s">
        <v>235</v>
      </c>
      <c r="D71" s="409" t="s">
        <v>145</v>
      </c>
      <c r="E71" s="409" t="s">
        <v>146</v>
      </c>
      <c r="F71" s="386" t="str">
        <f>D71&amp;" "&amp;E71</f>
        <v>Šarlote Stariņa</v>
      </c>
      <c r="G71" s="135" t="s">
        <v>55</v>
      </c>
      <c r="H71" s="172">
        <v>1144</v>
      </c>
      <c r="I71" s="276">
        <f>SUM(J71:Q71)</f>
        <v>1144</v>
      </c>
      <c r="J71" s="358"/>
      <c r="K71" s="51"/>
      <c r="L71" s="50">
        <v>187</v>
      </c>
      <c r="M71" s="50">
        <v>286</v>
      </c>
      <c r="N71" s="50">
        <v>150</v>
      </c>
      <c r="O71" s="50">
        <v>167</v>
      </c>
      <c r="P71" s="50">
        <v>167</v>
      </c>
      <c r="Q71" s="50">
        <v>187</v>
      </c>
      <c r="R71" s="197"/>
      <c r="S71" s="197"/>
      <c r="T71" s="197">
        <v>120</v>
      </c>
      <c r="U71" s="197"/>
      <c r="V71" s="197"/>
      <c r="W71" s="197"/>
      <c r="X71" s="197"/>
      <c r="Y71" s="197"/>
      <c r="Z71" s="197"/>
      <c r="AA71" s="13"/>
      <c r="AB71" s="432">
        <v>3</v>
      </c>
      <c r="AC71" s="366">
        <v>187</v>
      </c>
      <c r="AD71" s="17"/>
      <c r="AE71" s="67" t="s">
        <v>196</v>
      </c>
      <c r="AF71" s="67" t="s">
        <v>26</v>
      </c>
    </row>
    <row r="72" spans="1:32" ht="15.95" customHeight="1" outlineLevel="1" x14ac:dyDescent="0.2">
      <c r="A72" s="83">
        <v>4</v>
      </c>
      <c r="B72" s="237" t="s">
        <v>231</v>
      </c>
      <c r="C72" s="228" t="s">
        <v>235</v>
      </c>
      <c r="D72" s="409" t="s">
        <v>139</v>
      </c>
      <c r="E72" s="409" t="s">
        <v>140</v>
      </c>
      <c r="F72" s="386" t="str">
        <f>D72&amp;" "&amp;E72</f>
        <v>Viktorija Armoloviča</v>
      </c>
      <c r="G72" s="135" t="s">
        <v>1</v>
      </c>
      <c r="H72" s="172">
        <v>1122</v>
      </c>
      <c r="I72" s="276">
        <f>SUM(J72:Q72)</f>
        <v>1397</v>
      </c>
      <c r="J72" s="358">
        <v>219</v>
      </c>
      <c r="K72" s="51">
        <v>190</v>
      </c>
      <c r="L72" s="368">
        <v>125</v>
      </c>
      <c r="M72" s="50">
        <v>192</v>
      </c>
      <c r="N72" s="50">
        <v>167</v>
      </c>
      <c r="O72" s="368">
        <v>150</v>
      </c>
      <c r="P72" s="50">
        <v>187</v>
      </c>
      <c r="Q72" s="50">
        <v>167</v>
      </c>
      <c r="R72" s="197">
        <v>136</v>
      </c>
      <c r="S72" s="197"/>
      <c r="T72" s="197">
        <v>201</v>
      </c>
      <c r="U72" s="197"/>
      <c r="V72" s="197"/>
      <c r="W72" s="197"/>
      <c r="X72" s="197"/>
      <c r="Y72" s="197"/>
      <c r="Z72" s="197"/>
      <c r="AA72" s="13"/>
      <c r="AB72" s="432">
        <v>4</v>
      </c>
      <c r="AC72" s="366">
        <v>167</v>
      </c>
      <c r="AD72" s="17"/>
      <c r="AE72" s="67" t="s">
        <v>311</v>
      </c>
      <c r="AF72" s="67" t="s">
        <v>26</v>
      </c>
    </row>
    <row r="73" spans="1:32" ht="15.95" customHeight="1" outlineLevel="1" thickBot="1" x14ac:dyDescent="0.25">
      <c r="A73" s="84">
        <v>5</v>
      </c>
      <c r="B73" s="263" t="s">
        <v>231</v>
      </c>
      <c r="C73" s="264" t="s">
        <v>235</v>
      </c>
      <c r="D73" s="410" t="s">
        <v>267</v>
      </c>
      <c r="E73" s="410" t="s">
        <v>133</v>
      </c>
      <c r="F73" s="387" t="str">
        <f>D73&amp;" "&amp;E73</f>
        <v>Elena Blagova</v>
      </c>
      <c r="G73" s="265" t="s">
        <v>26</v>
      </c>
      <c r="H73" s="383">
        <v>997</v>
      </c>
      <c r="I73" s="277">
        <f>SUM(J73:Q73)</f>
        <v>997</v>
      </c>
      <c r="J73" s="360"/>
      <c r="K73" s="53"/>
      <c r="L73" s="52"/>
      <c r="M73" s="52">
        <v>293</v>
      </c>
      <c r="N73" s="52">
        <v>214</v>
      </c>
      <c r="O73" s="384">
        <v>245</v>
      </c>
      <c r="P73" s="52"/>
      <c r="Q73" s="280">
        <v>245</v>
      </c>
      <c r="R73" s="199">
        <v>250</v>
      </c>
      <c r="S73" s="199"/>
      <c r="T73" s="199">
        <v>281</v>
      </c>
      <c r="U73" s="199">
        <v>167</v>
      </c>
      <c r="V73" s="199"/>
      <c r="W73" s="199"/>
      <c r="X73" s="199"/>
      <c r="Y73" s="199"/>
      <c r="Z73" s="199"/>
      <c r="AA73" s="13"/>
      <c r="AB73" s="432">
        <v>5</v>
      </c>
      <c r="AC73" s="366">
        <v>150</v>
      </c>
      <c r="AD73" s="17"/>
      <c r="AE73" s="67" t="s">
        <v>208</v>
      </c>
      <c r="AF73" s="67" t="s">
        <v>26</v>
      </c>
    </row>
    <row r="74" spans="1:32" ht="15.95" customHeight="1" outlineLevel="1" x14ac:dyDescent="0.2">
      <c r="A74" s="85">
        <v>6</v>
      </c>
      <c r="B74" s="240" t="s">
        <v>231</v>
      </c>
      <c r="C74" s="241" t="s">
        <v>235</v>
      </c>
      <c r="D74" s="411" t="s">
        <v>80</v>
      </c>
      <c r="E74" s="411" t="s">
        <v>81</v>
      </c>
      <c r="F74" s="388" t="str">
        <f>D74&amp;" "&amp;E74</f>
        <v>Jeļena Šorohova</v>
      </c>
      <c r="G74" s="243" t="s">
        <v>26</v>
      </c>
      <c r="H74" s="262">
        <v>792</v>
      </c>
      <c r="I74" s="279">
        <f>SUM(J74:Q74)</f>
        <v>792</v>
      </c>
      <c r="J74" s="359">
        <v>136</v>
      </c>
      <c r="K74" s="255">
        <v>167</v>
      </c>
      <c r="L74" s="64">
        <v>136</v>
      </c>
      <c r="M74" s="64">
        <v>203</v>
      </c>
      <c r="N74" s="64"/>
      <c r="O74" s="64"/>
      <c r="P74" s="64"/>
      <c r="Q74" s="64">
        <v>150</v>
      </c>
      <c r="R74" s="195">
        <v>150</v>
      </c>
      <c r="S74" s="195"/>
      <c r="T74" s="195">
        <v>195</v>
      </c>
      <c r="U74" s="195">
        <v>150</v>
      </c>
      <c r="V74" s="195">
        <v>150</v>
      </c>
      <c r="W74" s="195"/>
      <c r="X74" s="195">
        <v>187</v>
      </c>
      <c r="Y74" s="195">
        <v>209</v>
      </c>
      <c r="Z74" s="195"/>
      <c r="AA74" s="13"/>
      <c r="AB74" s="432">
        <v>6</v>
      </c>
      <c r="AC74" s="366">
        <v>136</v>
      </c>
      <c r="AD74" s="17"/>
      <c r="AE74" s="67" t="s">
        <v>209</v>
      </c>
      <c r="AF74" s="67" t="s">
        <v>26</v>
      </c>
    </row>
    <row r="75" spans="1:32" ht="15.95" customHeight="1" outlineLevel="1" x14ac:dyDescent="0.2">
      <c r="A75" s="86">
        <v>7</v>
      </c>
      <c r="B75" s="237" t="s">
        <v>231</v>
      </c>
      <c r="C75" s="228" t="s">
        <v>235</v>
      </c>
      <c r="D75" s="409" t="s">
        <v>148</v>
      </c>
      <c r="E75" s="409" t="s">
        <v>149</v>
      </c>
      <c r="F75" s="389" t="str">
        <f>D75&amp;" "&amp;E75</f>
        <v>Anita Valdmane</v>
      </c>
      <c r="G75" s="135" t="s">
        <v>55</v>
      </c>
      <c r="H75" s="172">
        <v>337</v>
      </c>
      <c r="I75" s="276">
        <f>SUM(J75:Q75)</f>
        <v>337</v>
      </c>
      <c r="J75" s="358">
        <v>150</v>
      </c>
      <c r="K75" s="51"/>
      <c r="L75" s="50"/>
      <c r="M75" s="50"/>
      <c r="N75" s="50"/>
      <c r="O75" s="50">
        <v>187</v>
      </c>
      <c r="P75" s="50"/>
      <c r="Q75" s="50"/>
      <c r="R75" s="197">
        <v>167</v>
      </c>
      <c r="S75" s="197">
        <v>251</v>
      </c>
      <c r="T75" s="197">
        <v>161</v>
      </c>
      <c r="U75" s="197"/>
      <c r="V75" s="197"/>
      <c r="W75" s="197"/>
      <c r="X75" s="197"/>
      <c r="Y75" s="197"/>
      <c r="Z75" s="197"/>
      <c r="AA75" s="13"/>
      <c r="AB75" s="432">
        <v>7</v>
      </c>
      <c r="AC75" s="366">
        <v>125</v>
      </c>
      <c r="AD75" s="17"/>
      <c r="AE75" s="67" t="s">
        <v>312</v>
      </c>
      <c r="AF75" s="67" t="s">
        <v>55</v>
      </c>
    </row>
    <row r="76" spans="1:32" ht="15.95" customHeight="1" outlineLevel="1" x14ac:dyDescent="0.2">
      <c r="A76" s="86">
        <v>8</v>
      </c>
      <c r="B76" s="237" t="s">
        <v>231</v>
      </c>
      <c r="C76" s="228" t="s">
        <v>235</v>
      </c>
      <c r="D76" s="409" t="s">
        <v>143</v>
      </c>
      <c r="E76" s="409" t="s">
        <v>144</v>
      </c>
      <c r="F76" s="389" t="str">
        <f>D76&amp;" "&amp;E76</f>
        <v>Evelīna Naudiša</v>
      </c>
      <c r="G76" s="135" t="s">
        <v>1</v>
      </c>
      <c r="H76" s="173">
        <v>324</v>
      </c>
      <c r="I76" s="276">
        <f>SUM(J76:Q76)</f>
        <v>324</v>
      </c>
      <c r="J76" s="358"/>
      <c r="K76" s="51">
        <v>150</v>
      </c>
      <c r="L76" s="50"/>
      <c r="M76" s="50">
        <v>174</v>
      </c>
      <c r="N76" s="50"/>
      <c r="O76" s="50"/>
      <c r="P76" s="50"/>
      <c r="Q76" s="50"/>
      <c r="R76" s="197"/>
      <c r="S76" s="197"/>
      <c r="T76" s="197">
        <v>140</v>
      </c>
      <c r="U76" s="197"/>
      <c r="V76" s="197"/>
      <c r="W76" s="197"/>
      <c r="X76" s="197"/>
      <c r="Y76" s="197"/>
      <c r="Z76" s="197"/>
      <c r="AA76" s="13"/>
    </row>
    <row r="77" spans="1:32" ht="15.95" customHeight="1" outlineLevel="1" thickBot="1" x14ac:dyDescent="0.25">
      <c r="A77" s="87">
        <v>9</v>
      </c>
      <c r="B77" s="238" t="s">
        <v>231</v>
      </c>
      <c r="C77" s="231" t="s">
        <v>235</v>
      </c>
      <c r="D77" s="412" t="s">
        <v>137</v>
      </c>
      <c r="E77" s="412" t="s">
        <v>138</v>
      </c>
      <c r="F77" s="390" t="str">
        <f>D77&amp;" "&amp;E77</f>
        <v>Liāna Ponomarenko</v>
      </c>
      <c r="G77" s="244" t="s">
        <v>26</v>
      </c>
      <c r="H77" s="175">
        <v>303</v>
      </c>
      <c r="I77" s="277">
        <f>SUM(J77:Q77)</f>
        <v>303</v>
      </c>
      <c r="J77" s="360"/>
      <c r="K77" s="53">
        <v>136</v>
      </c>
      <c r="L77" s="52">
        <v>167</v>
      </c>
      <c r="M77" s="52"/>
      <c r="N77" s="52"/>
      <c r="O77" s="52"/>
      <c r="P77" s="52"/>
      <c r="Q77" s="52"/>
      <c r="R77" s="199"/>
      <c r="S77" s="199"/>
      <c r="T77" s="199">
        <v>311</v>
      </c>
      <c r="U77" s="199"/>
      <c r="V77" s="199"/>
      <c r="W77" s="199"/>
      <c r="X77" s="199"/>
      <c r="Y77" s="199"/>
      <c r="Z77" s="199"/>
      <c r="AA77" s="13"/>
    </row>
    <row r="78" spans="1:32" ht="15.95" customHeight="1" outlineLevel="1" x14ac:dyDescent="0.2">
      <c r="A78" s="88">
        <v>10</v>
      </c>
      <c r="B78" s="236" t="s">
        <v>231</v>
      </c>
      <c r="C78" s="232" t="s">
        <v>235</v>
      </c>
      <c r="D78" s="408" t="s">
        <v>282</v>
      </c>
      <c r="E78" s="408" t="s">
        <v>283</v>
      </c>
      <c r="F78" s="233" t="str">
        <f>D78&amp;" "&amp;E78</f>
        <v>Vlada Zaručevska</v>
      </c>
      <c r="G78" s="134" t="s">
        <v>55</v>
      </c>
      <c r="H78" s="182">
        <v>286</v>
      </c>
      <c r="I78" s="154">
        <f>SUM(J78:Q78)</f>
        <v>286</v>
      </c>
      <c r="J78" s="361">
        <v>125</v>
      </c>
      <c r="K78" s="362"/>
      <c r="L78" s="153"/>
      <c r="M78" s="153">
        <v>161</v>
      </c>
      <c r="N78" s="153"/>
      <c r="O78" s="153"/>
      <c r="P78" s="153"/>
      <c r="Q78" s="153"/>
      <c r="R78" s="203"/>
      <c r="S78" s="203"/>
      <c r="T78" s="203"/>
      <c r="U78" s="203"/>
      <c r="V78" s="203"/>
      <c r="W78" s="203"/>
      <c r="X78" s="203"/>
      <c r="Y78" s="203"/>
      <c r="Z78" s="203"/>
      <c r="AA78" s="13"/>
    </row>
    <row r="79" spans="1:32" ht="15.95" customHeight="1" outlineLevel="1" x14ac:dyDescent="0.2">
      <c r="A79" s="89">
        <v>11</v>
      </c>
      <c r="B79" s="237" t="s">
        <v>231</v>
      </c>
      <c r="C79" s="228" t="s">
        <v>235</v>
      </c>
      <c r="D79" s="409" t="s">
        <v>282</v>
      </c>
      <c r="E79" s="409" t="s">
        <v>283</v>
      </c>
      <c r="F79" s="230" t="s">
        <v>281</v>
      </c>
      <c r="G79" s="143" t="s">
        <v>55</v>
      </c>
      <c r="H79" s="173">
        <v>261</v>
      </c>
      <c r="I79" s="276">
        <f>SUM(J79:Q79)</f>
        <v>261</v>
      </c>
      <c r="J79" s="358">
        <v>125</v>
      </c>
      <c r="K79" s="51"/>
      <c r="L79" s="50"/>
      <c r="M79" s="50"/>
      <c r="N79" s="50"/>
      <c r="O79" s="50">
        <v>136</v>
      </c>
      <c r="P79" s="50"/>
      <c r="Q79" s="50"/>
      <c r="R79" s="197"/>
      <c r="S79" s="197"/>
      <c r="T79" s="197"/>
      <c r="U79" s="197"/>
      <c r="V79" s="197"/>
      <c r="W79" s="197"/>
      <c r="X79" s="197"/>
      <c r="Y79" s="197"/>
      <c r="Z79" s="197"/>
      <c r="AA79" s="13"/>
    </row>
    <row r="80" spans="1:32" ht="15.75" customHeight="1" outlineLevel="1" x14ac:dyDescent="0.2">
      <c r="A80" s="89">
        <v>12</v>
      </c>
      <c r="B80" s="237" t="s">
        <v>231</v>
      </c>
      <c r="C80" s="228" t="s">
        <v>235</v>
      </c>
      <c r="D80" s="409" t="s">
        <v>293</v>
      </c>
      <c r="E80" s="409" t="s">
        <v>294</v>
      </c>
      <c r="F80" s="229" t="str">
        <f>D80&amp;" "&amp;E80</f>
        <v>Natālija Riznika</v>
      </c>
      <c r="G80" s="135" t="s">
        <v>55</v>
      </c>
      <c r="H80" s="173">
        <v>222</v>
      </c>
      <c r="I80" s="276">
        <f>SUM(J80:Q80)</f>
        <v>222</v>
      </c>
      <c r="J80" s="358"/>
      <c r="K80" s="51"/>
      <c r="L80" s="50"/>
      <c r="M80" s="50">
        <v>222</v>
      </c>
      <c r="N80" s="50"/>
      <c r="O80" s="50"/>
      <c r="P80" s="50"/>
      <c r="Q80" s="50"/>
      <c r="R80" s="197"/>
      <c r="S80" s="197"/>
      <c r="T80" s="197"/>
      <c r="U80" s="197"/>
      <c r="V80" s="197"/>
      <c r="W80" s="197"/>
      <c r="X80" s="197"/>
      <c r="Y80" s="197"/>
      <c r="Z80" s="197"/>
      <c r="AA80" s="13"/>
    </row>
    <row r="81" spans="1:30" ht="15.75" customHeight="1" outlineLevel="1" x14ac:dyDescent="0.2">
      <c r="A81" s="89">
        <v>14</v>
      </c>
      <c r="B81" s="237" t="s">
        <v>231</v>
      </c>
      <c r="C81" s="228" t="s">
        <v>235</v>
      </c>
      <c r="D81" s="409" t="s">
        <v>57</v>
      </c>
      <c r="E81" s="409" t="s">
        <v>321</v>
      </c>
      <c r="F81" s="229" t="s">
        <v>311</v>
      </c>
      <c r="G81" s="135" t="s">
        <v>26</v>
      </c>
      <c r="H81" s="173">
        <v>167</v>
      </c>
      <c r="I81" s="276">
        <f>SUM(J81:Q81)</f>
        <v>167</v>
      </c>
      <c r="J81" s="358">
        <v>167</v>
      </c>
      <c r="K81" s="51"/>
      <c r="L81" s="50"/>
      <c r="M81" s="50"/>
      <c r="N81" s="50"/>
      <c r="O81" s="50"/>
      <c r="P81" s="50"/>
      <c r="Q81" s="50"/>
      <c r="R81" s="197"/>
      <c r="S81" s="197"/>
      <c r="T81" s="197">
        <v>152</v>
      </c>
      <c r="U81" s="197"/>
      <c r="V81" s="197">
        <v>136</v>
      </c>
      <c r="W81" s="197"/>
      <c r="X81" s="197"/>
      <c r="Y81" s="197"/>
      <c r="Z81" s="197"/>
      <c r="AA81" s="13"/>
    </row>
    <row r="82" spans="1:30" ht="15.75" customHeight="1" outlineLevel="1" x14ac:dyDescent="0.2">
      <c r="A82" s="89">
        <v>13</v>
      </c>
      <c r="B82" s="237" t="s">
        <v>231</v>
      </c>
      <c r="C82" s="228" t="s">
        <v>235</v>
      </c>
      <c r="D82" s="409" t="s">
        <v>86</v>
      </c>
      <c r="E82" s="409" t="s">
        <v>87</v>
      </c>
      <c r="F82" s="229" t="str">
        <f>D82&amp;" "&amp;E82</f>
        <v>Karina Petrova</v>
      </c>
      <c r="G82" s="135" t="s">
        <v>55</v>
      </c>
      <c r="H82" s="173">
        <v>150</v>
      </c>
      <c r="I82" s="276">
        <f>SUM(J82:Q82)</f>
        <v>150</v>
      </c>
      <c r="J82" s="358"/>
      <c r="K82" s="51"/>
      <c r="L82" s="50">
        <v>150</v>
      </c>
      <c r="M82" s="50"/>
      <c r="N82" s="50"/>
      <c r="O82" s="50"/>
      <c r="P82" s="50"/>
      <c r="Q82" s="50"/>
      <c r="R82" s="197"/>
      <c r="S82" s="197"/>
      <c r="T82" s="197">
        <v>177</v>
      </c>
      <c r="U82" s="197">
        <v>187</v>
      </c>
      <c r="V82" s="197">
        <v>167</v>
      </c>
      <c r="W82" s="197">
        <v>187</v>
      </c>
      <c r="X82" s="197">
        <v>167</v>
      </c>
      <c r="Y82" s="197">
        <v>150</v>
      </c>
      <c r="Z82" s="197"/>
      <c r="AA82" s="13"/>
    </row>
    <row r="83" spans="1:30" ht="15.75" customHeight="1" outlineLevel="1" x14ac:dyDescent="0.2">
      <c r="A83" s="89">
        <v>14</v>
      </c>
      <c r="B83" s="237" t="s">
        <v>231</v>
      </c>
      <c r="C83" s="228" t="s">
        <v>235</v>
      </c>
      <c r="D83" s="409" t="s">
        <v>80</v>
      </c>
      <c r="E83" s="409" t="s">
        <v>97</v>
      </c>
      <c r="F83" s="434" t="str">
        <f>D83&amp;" "&amp;E83</f>
        <v>Jeļena Dolgova</v>
      </c>
      <c r="G83" s="135" t="s">
        <v>26</v>
      </c>
      <c r="H83" s="172">
        <v>0</v>
      </c>
      <c r="I83" s="276">
        <f>SUM(J83:Q83)</f>
        <v>0</v>
      </c>
      <c r="J83" s="358"/>
      <c r="K83" s="51"/>
      <c r="L83" s="50"/>
      <c r="M83" s="50"/>
      <c r="N83" s="50"/>
      <c r="O83" s="50"/>
      <c r="P83" s="50"/>
      <c r="Q83" s="50"/>
      <c r="R83" s="197"/>
      <c r="S83" s="197">
        <v>317</v>
      </c>
      <c r="T83" s="197">
        <v>221</v>
      </c>
      <c r="U83" s="197"/>
      <c r="V83" s="197">
        <v>187</v>
      </c>
      <c r="W83" s="197">
        <v>167</v>
      </c>
      <c r="X83" s="197"/>
      <c r="Y83" s="197">
        <v>187</v>
      </c>
      <c r="Z83" s="197"/>
      <c r="AA83" s="13"/>
    </row>
    <row r="84" spans="1:30" ht="15.75" customHeight="1" outlineLevel="1" x14ac:dyDescent="0.2">
      <c r="A84" s="89">
        <v>15</v>
      </c>
      <c r="B84" s="237" t="s">
        <v>231</v>
      </c>
      <c r="C84" s="228" t="s">
        <v>235</v>
      </c>
      <c r="D84" s="409" t="s">
        <v>128</v>
      </c>
      <c r="E84" s="409" t="s">
        <v>113</v>
      </c>
      <c r="F84" s="434" t="str">
        <f>D84&amp;" "&amp;E84</f>
        <v>Svetlana Tomiļina</v>
      </c>
      <c r="G84" s="135" t="s">
        <v>55</v>
      </c>
      <c r="H84" s="173">
        <v>0</v>
      </c>
      <c r="I84" s="276">
        <f>SUM(J84:Q84)</f>
        <v>0</v>
      </c>
      <c r="J84" s="358"/>
      <c r="K84" s="51"/>
      <c r="L84" s="50"/>
      <c r="M84" s="50"/>
      <c r="N84" s="50"/>
      <c r="O84" s="50"/>
      <c r="P84" s="50"/>
      <c r="Q84" s="50"/>
      <c r="R84" s="197"/>
      <c r="S84" s="197"/>
      <c r="T84" s="197">
        <v>152</v>
      </c>
      <c r="U84" s="197"/>
      <c r="V84" s="197">
        <v>136</v>
      </c>
      <c r="W84" s="197"/>
      <c r="X84" s="197"/>
      <c r="Y84" s="197"/>
      <c r="Z84" s="197"/>
      <c r="AA84" s="13"/>
    </row>
    <row r="85" spans="1:30" ht="15.75" customHeight="1" outlineLevel="1" x14ac:dyDescent="0.2">
      <c r="A85" s="89">
        <v>16</v>
      </c>
      <c r="B85" s="237" t="s">
        <v>231</v>
      </c>
      <c r="C85" s="228" t="s">
        <v>235</v>
      </c>
      <c r="D85" s="409" t="s">
        <v>141</v>
      </c>
      <c r="E85" s="409" t="s">
        <v>142</v>
      </c>
      <c r="F85" s="434" t="str">
        <f>D85&amp;" "&amp;E85</f>
        <v>Aleksandra Litvjakova</v>
      </c>
      <c r="G85" s="135" t="s">
        <v>55</v>
      </c>
      <c r="H85" s="173">
        <v>0</v>
      </c>
      <c r="I85" s="276">
        <f>SUM(J85:Q85)</f>
        <v>0</v>
      </c>
      <c r="J85" s="358"/>
      <c r="K85" s="51"/>
      <c r="L85" s="50"/>
      <c r="M85" s="50"/>
      <c r="N85" s="50"/>
      <c r="O85" s="50"/>
      <c r="P85" s="50"/>
      <c r="Q85" s="50"/>
      <c r="R85" s="197"/>
      <c r="S85" s="197"/>
      <c r="T85" s="197">
        <v>146</v>
      </c>
      <c r="U85" s="197"/>
      <c r="V85" s="197"/>
      <c r="W85" s="197"/>
      <c r="X85" s="197"/>
      <c r="Y85" s="197"/>
      <c r="Z85" s="197"/>
      <c r="AA85" s="13"/>
    </row>
    <row r="86" spans="1:30" ht="15.75" customHeight="1" outlineLevel="1" x14ac:dyDescent="0.2">
      <c r="A86" s="89">
        <v>17</v>
      </c>
      <c r="B86" s="237" t="s">
        <v>231</v>
      </c>
      <c r="C86" s="228" t="s">
        <v>235</v>
      </c>
      <c r="D86" s="409" t="s">
        <v>27</v>
      </c>
      <c r="E86" s="409" t="s">
        <v>52</v>
      </c>
      <c r="F86" s="434" t="str">
        <f>D86&amp;" "&amp;E86</f>
        <v>Elizabete Gorina</v>
      </c>
      <c r="G86" s="143" t="s">
        <v>26</v>
      </c>
      <c r="H86" s="173">
        <v>0</v>
      </c>
      <c r="I86" s="276">
        <f>SUM(J86:Q86)</f>
        <v>0</v>
      </c>
      <c r="J86" s="358"/>
      <c r="K86" s="51"/>
      <c r="L86" s="50"/>
      <c r="M86" s="50"/>
      <c r="N86" s="50"/>
      <c r="O86" s="50"/>
      <c r="P86" s="50"/>
      <c r="Q86" s="50"/>
      <c r="R86" s="197"/>
      <c r="S86" s="197"/>
      <c r="T86" s="197"/>
      <c r="U86" s="197"/>
      <c r="V86" s="197"/>
      <c r="W86" s="197"/>
      <c r="X86" s="197"/>
      <c r="Y86" s="197"/>
      <c r="Z86" s="197">
        <v>225</v>
      </c>
      <c r="AA86" s="13"/>
    </row>
    <row r="87" spans="1:30" ht="15.75" customHeight="1" outlineLevel="1" x14ac:dyDescent="0.2">
      <c r="A87" s="89">
        <v>18</v>
      </c>
      <c r="B87" s="237" t="s">
        <v>231</v>
      </c>
      <c r="C87" s="228" t="s">
        <v>235</v>
      </c>
      <c r="D87" s="409" t="s">
        <v>53</v>
      </c>
      <c r="E87" s="409" t="s">
        <v>54</v>
      </c>
      <c r="F87" s="434" t="str">
        <f>D87&amp;" "&amp;E87</f>
        <v>Reina Smikarsta</v>
      </c>
      <c r="G87" s="143" t="s">
        <v>1</v>
      </c>
      <c r="H87" s="173">
        <v>0</v>
      </c>
      <c r="I87" s="276">
        <f>SUM(J87:Q87)</f>
        <v>0</v>
      </c>
      <c r="J87" s="358"/>
      <c r="K87" s="51"/>
      <c r="L87" s="50"/>
      <c r="M87" s="50"/>
      <c r="N87" s="50"/>
      <c r="O87" s="50"/>
      <c r="P87" s="50"/>
      <c r="Q87" s="50"/>
      <c r="R87" s="197"/>
      <c r="S87" s="197"/>
      <c r="T87" s="197"/>
      <c r="U87" s="197"/>
      <c r="V87" s="197"/>
      <c r="W87" s="197"/>
      <c r="X87" s="197"/>
      <c r="Y87" s="197"/>
      <c r="Z87" s="197">
        <v>259</v>
      </c>
      <c r="AA87" s="13"/>
    </row>
    <row r="88" spans="1:30" ht="15.95" customHeight="1" outlineLevel="1" thickBot="1" x14ac:dyDescent="0.25">
      <c r="A88" s="90">
        <v>19</v>
      </c>
      <c r="B88" s="238" t="s">
        <v>231</v>
      </c>
      <c r="C88" s="231" t="s">
        <v>235</v>
      </c>
      <c r="D88" s="412" t="s">
        <v>57</v>
      </c>
      <c r="E88" s="412" t="s">
        <v>58</v>
      </c>
      <c r="F88" s="433" t="str">
        <f>D88&amp;" "&amp;E88</f>
        <v>Tatjana Kožemjakina</v>
      </c>
      <c r="G88" s="145" t="s">
        <v>3</v>
      </c>
      <c r="H88" s="181">
        <v>0</v>
      </c>
      <c r="I88" s="277">
        <f>SUM(J88:Q88)</f>
        <v>0</v>
      </c>
      <c r="J88" s="277"/>
      <c r="K88" s="53"/>
      <c r="L88" s="52"/>
      <c r="M88" s="52"/>
      <c r="N88" s="52"/>
      <c r="O88" s="52"/>
      <c r="P88" s="52"/>
      <c r="Q88" s="52"/>
      <c r="R88" s="199"/>
      <c r="S88" s="199"/>
      <c r="T88" s="199"/>
      <c r="U88" s="199"/>
      <c r="V88" s="199"/>
      <c r="W88" s="199"/>
      <c r="X88" s="199"/>
      <c r="Y88" s="199"/>
      <c r="Z88" s="199">
        <v>314</v>
      </c>
      <c r="AA88" s="13"/>
    </row>
    <row r="89" spans="1:30" ht="11.25" customHeight="1" outlineLevel="1" thickBot="1" x14ac:dyDescent="0.25">
      <c r="A89" s="72"/>
      <c r="B89" s="70"/>
      <c r="C89" s="70"/>
      <c r="D89" s="72"/>
      <c r="E89" s="72"/>
      <c r="F89" s="91"/>
      <c r="G89" s="72"/>
      <c r="H89" s="6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186"/>
      <c r="V89" s="186"/>
      <c r="W89" s="186"/>
      <c r="X89" s="206"/>
      <c r="Y89" s="206"/>
      <c r="Z89" s="206"/>
      <c r="AA89" s="16"/>
    </row>
    <row r="90" spans="1:30" ht="26.25" thickBot="1" x14ac:dyDescent="0.25">
      <c r="A90" s="130" t="s">
        <v>284</v>
      </c>
      <c r="B90" s="70"/>
      <c r="C90" s="70"/>
      <c r="D90" s="133"/>
      <c r="E90" s="133"/>
      <c r="F90" s="91"/>
      <c r="G90" s="133"/>
      <c r="H90" s="65"/>
      <c r="I90" s="65"/>
      <c r="J90" s="274">
        <v>1</v>
      </c>
      <c r="K90" s="275">
        <v>2</v>
      </c>
      <c r="L90" s="275">
        <v>3</v>
      </c>
      <c r="M90" s="275">
        <v>4</v>
      </c>
      <c r="N90" s="275">
        <v>5</v>
      </c>
      <c r="O90" s="275">
        <v>6</v>
      </c>
      <c r="P90" s="275">
        <v>7</v>
      </c>
      <c r="Q90" s="347">
        <v>8</v>
      </c>
      <c r="R90" s="355">
        <v>9</v>
      </c>
      <c r="S90" s="352">
        <v>10</v>
      </c>
      <c r="T90" s="352">
        <v>11</v>
      </c>
      <c r="U90" s="353">
        <v>12</v>
      </c>
      <c r="V90" s="353">
        <v>13</v>
      </c>
      <c r="W90" s="353">
        <v>14</v>
      </c>
      <c r="X90" s="353">
        <v>15</v>
      </c>
      <c r="Y90" s="353">
        <v>16</v>
      </c>
      <c r="Z90" s="353">
        <v>17</v>
      </c>
    </row>
    <row r="91" spans="1:30" ht="41.25" customHeight="1" outlineLevel="1" thickBot="1" x14ac:dyDescent="0.25">
      <c r="A91" s="176" t="s">
        <v>0</v>
      </c>
      <c r="B91" s="213" t="s">
        <v>230</v>
      </c>
      <c r="C91" s="217" t="s">
        <v>233</v>
      </c>
      <c r="D91" s="401" t="s">
        <v>17</v>
      </c>
      <c r="E91" s="402" t="s">
        <v>20</v>
      </c>
      <c r="F91" s="96" t="s">
        <v>234</v>
      </c>
      <c r="G91" s="245" t="s">
        <v>4</v>
      </c>
      <c r="H91" s="170" t="s">
        <v>96</v>
      </c>
      <c r="I91" s="170" t="s">
        <v>220</v>
      </c>
      <c r="J91" s="357" t="s">
        <v>320</v>
      </c>
      <c r="K91" s="350" t="s">
        <v>308</v>
      </c>
      <c r="L91" s="348" t="s">
        <v>304</v>
      </c>
      <c r="M91" s="349" t="s">
        <v>296</v>
      </c>
      <c r="N91" s="350" t="s">
        <v>286</v>
      </c>
      <c r="O91" s="350" t="s">
        <v>273</v>
      </c>
      <c r="P91" s="350" t="s">
        <v>276</v>
      </c>
      <c r="Q91" s="351" t="s">
        <v>263</v>
      </c>
      <c r="R91" s="356" t="s">
        <v>222</v>
      </c>
      <c r="S91" s="354" t="s">
        <v>221</v>
      </c>
      <c r="T91" s="354" t="s">
        <v>223</v>
      </c>
      <c r="U91" s="354" t="s">
        <v>224</v>
      </c>
      <c r="V91" s="354" t="s">
        <v>225</v>
      </c>
      <c r="W91" s="354" t="s">
        <v>226</v>
      </c>
      <c r="X91" s="354" t="s">
        <v>227</v>
      </c>
      <c r="Y91" s="354" t="s">
        <v>228</v>
      </c>
      <c r="Z91" s="354" t="s">
        <v>229</v>
      </c>
      <c r="AA91" s="59"/>
    </row>
    <row r="92" spans="1:30" ht="15.75" outlineLevel="1" x14ac:dyDescent="0.2">
      <c r="A92" s="177">
        <v>1</v>
      </c>
      <c r="B92" s="78" t="s">
        <v>231</v>
      </c>
      <c r="C92" s="78" t="s">
        <v>237</v>
      </c>
      <c r="D92" s="413" t="s">
        <v>145</v>
      </c>
      <c r="E92" s="414" t="s">
        <v>146</v>
      </c>
      <c r="F92" s="178" t="str">
        <f>D92&amp;" "&amp;E92</f>
        <v>Šarlote Stariņa</v>
      </c>
      <c r="G92" s="282" t="s">
        <v>55</v>
      </c>
      <c r="H92" s="168">
        <v>1553</v>
      </c>
      <c r="I92" s="279">
        <f>SUM(J92:Q92)</f>
        <v>1553</v>
      </c>
      <c r="J92" s="279"/>
      <c r="K92" s="255"/>
      <c r="L92" s="254">
        <v>250</v>
      </c>
      <c r="M92" s="254">
        <v>375</v>
      </c>
      <c r="N92" s="255">
        <v>214</v>
      </c>
      <c r="O92" s="256">
        <v>250</v>
      </c>
      <c r="P92" s="255">
        <f>25+189</f>
        <v>214</v>
      </c>
      <c r="Q92" s="254">
        <v>250</v>
      </c>
      <c r="R92" s="195"/>
      <c r="S92" s="195"/>
      <c r="T92" s="195">
        <v>251</v>
      </c>
      <c r="U92" s="195"/>
      <c r="V92" s="195"/>
      <c r="W92" s="195"/>
      <c r="X92" s="195"/>
      <c r="Y92" s="195"/>
      <c r="Z92" s="195"/>
      <c r="AB92" s="335">
        <v>250</v>
      </c>
      <c r="AC92" s="336" t="s">
        <v>212</v>
      </c>
      <c r="AD92" s="336" t="s">
        <v>1</v>
      </c>
    </row>
    <row r="93" spans="1:30" ht="15.75" outlineLevel="1" x14ac:dyDescent="0.2">
      <c r="A93" s="83">
        <v>2</v>
      </c>
      <c r="B93" s="76" t="s">
        <v>231</v>
      </c>
      <c r="C93" s="75" t="s">
        <v>237</v>
      </c>
      <c r="D93" s="415" t="s">
        <v>139</v>
      </c>
      <c r="E93" s="416" t="s">
        <v>140</v>
      </c>
      <c r="F93" s="93" t="str">
        <f>D93&amp;" "&amp;E93</f>
        <v>Viktorija Armoloviča</v>
      </c>
      <c r="G93" s="136" t="s">
        <v>1</v>
      </c>
      <c r="H93" s="166">
        <v>1536</v>
      </c>
      <c r="I93" s="154">
        <f t="shared" ref="H93:I96" si="0">SUM(J93:Q93)</f>
        <v>1937</v>
      </c>
      <c r="J93" s="400">
        <v>250</v>
      </c>
      <c r="K93" s="155">
        <v>250</v>
      </c>
      <c r="L93" s="368">
        <v>187</v>
      </c>
      <c r="M93" s="51">
        <v>322</v>
      </c>
      <c r="N93" s="155">
        <v>250</v>
      </c>
      <c r="O93" s="250">
        <v>214</v>
      </c>
      <c r="P93" s="155">
        <v>250</v>
      </c>
      <c r="Q93" s="368">
        <f>25+189</f>
        <v>214</v>
      </c>
      <c r="R93" s="197">
        <v>250</v>
      </c>
      <c r="S93" s="197"/>
      <c r="T93" s="197">
        <v>322</v>
      </c>
      <c r="U93" s="197"/>
      <c r="V93" s="197"/>
      <c r="W93" s="197"/>
      <c r="X93" s="197"/>
      <c r="Y93" s="197"/>
      <c r="Z93" s="197"/>
      <c r="AB93" s="335">
        <v>214</v>
      </c>
      <c r="AC93" s="336" t="s">
        <v>312</v>
      </c>
      <c r="AD93" s="336" t="s">
        <v>55</v>
      </c>
    </row>
    <row r="94" spans="1:30" ht="15.75" outlineLevel="1" x14ac:dyDescent="0.2">
      <c r="A94" s="83">
        <v>3</v>
      </c>
      <c r="B94" s="76" t="s">
        <v>231</v>
      </c>
      <c r="C94" s="75" t="s">
        <v>237</v>
      </c>
      <c r="D94" s="415" t="s">
        <v>143</v>
      </c>
      <c r="E94" s="416" t="s">
        <v>144</v>
      </c>
      <c r="F94" s="93" t="str">
        <f>D94&amp;" "&amp;E94</f>
        <v>Evelīna Naudiša</v>
      </c>
      <c r="G94" s="136" t="s">
        <v>1</v>
      </c>
      <c r="H94" s="166">
        <v>495</v>
      </c>
      <c r="I94" s="154">
        <f t="shared" si="0"/>
        <v>495</v>
      </c>
      <c r="J94" s="276"/>
      <c r="K94" s="51">
        <v>214</v>
      </c>
      <c r="L94" s="51"/>
      <c r="M94" s="51">
        <v>281</v>
      </c>
      <c r="N94" s="51"/>
      <c r="O94" s="50"/>
      <c r="P94" s="51"/>
      <c r="Q94" s="51"/>
      <c r="R94" s="197"/>
      <c r="S94" s="197"/>
      <c r="T94" s="197">
        <v>281</v>
      </c>
      <c r="U94" s="197"/>
      <c r="V94" s="197"/>
      <c r="W94" s="197"/>
      <c r="X94" s="197"/>
      <c r="Y94" s="197"/>
      <c r="Z94" s="197"/>
    </row>
    <row r="95" spans="1:30" ht="15.75" outlineLevel="1" x14ac:dyDescent="0.2">
      <c r="A95" s="83">
        <v>4</v>
      </c>
      <c r="B95" s="76" t="s">
        <v>231</v>
      </c>
      <c r="C95" s="75" t="s">
        <v>237</v>
      </c>
      <c r="D95" s="415" t="s">
        <v>137</v>
      </c>
      <c r="E95" s="416" t="s">
        <v>138</v>
      </c>
      <c r="F95" s="93" t="str">
        <f>D95&amp;" "&amp;E95</f>
        <v>Liāna Ponomarenko</v>
      </c>
      <c r="G95" s="136" t="s">
        <v>26</v>
      </c>
      <c r="H95" s="166">
        <v>401</v>
      </c>
      <c r="I95" s="154">
        <f t="shared" si="0"/>
        <v>401</v>
      </c>
      <c r="J95" s="276"/>
      <c r="K95" s="51">
        <v>187</v>
      </c>
      <c r="L95" s="51">
        <v>214</v>
      </c>
      <c r="M95" s="51"/>
      <c r="N95" s="51"/>
      <c r="O95" s="50"/>
      <c r="P95" s="51"/>
      <c r="Q95" s="51"/>
      <c r="R95" s="197"/>
      <c r="S95" s="197"/>
      <c r="T95" s="197">
        <v>375</v>
      </c>
      <c r="U95" s="197"/>
      <c r="V95" s="197"/>
      <c r="W95" s="197"/>
      <c r="X95" s="197"/>
      <c r="Y95" s="197"/>
      <c r="Z95" s="197"/>
    </row>
    <row r="96" spans="1:30" ht="16.5" outlineLevel="1" thickBot="1" x14ac:dyDescent="0.25">
      <c r="A96" s="214">
        <v>5</v>
      </c>
      <c r="B96" s="79" t="s">
        <v>231</v>
      </c>
      <c r="C96" s="215" t="s">
        <v>237</v>
      </c>
      <c r="D96" s="417" t="s">
        <v>282</v>
      </c>
      <c r="E96" s="418" t="s">
        <v>283</v>
      </c>
      <c r="F96" s="94" t="str">
        <f>D96&amp;" "&amp;E96</f>
        <v>Vlada Zaručevska</v>
      </c>
      <c r="G96" s="216" t="s">
        <v>55</v>
      </c>
      <c r="H96" s="167">
        <v>465</v>
      </c>
      <c r="I96" s="253">
        <f t="shared" si="0"/>
        <v>465</v>
      </c>
      <c r="J96" s="277">
        <v>214</v>
      </c>
      <c r="K96" s="53"/>
      <c r="L96" s="53"/>
      <c r="M96" s="53">
        <v>251</v>
      </c>
      <c r="N96" s="53"/>
      <c r="O96" s="280"/>
      <c r="P96" s="53"/>
      <c r="Q96" s="281"/>
      <c r="R96" s="199"/>
      <c r="S96" s="199"/>
      <c r="T96" s="199"/>
      <c r="U96" s="199"/>
      <c r="V96" s="199"/>
      <c r="W96" s="199"/>
      <c r="X96" s="199"/>
      <c r="Y96" s="199"/>
      <c r="Z96" s="199"/>
    </row>
    <row r="97" spans="1:34" ht="16.5" hidden="1" outlineLevel="1" thickBot="1" x14ac:dyDescent="0.25">
      <c r="A97" s="221">
        <v>5</v>
      </c>
      <c r="B97" s="70" t="s">
        <v>231</v>
      </c>
      <c r="C97" s="70" t="s">
        <v>237</v>
      </c>
      <c r="D97" s="419" t="s">
        <v>282</v>
      </c>
      <c r="E97" s="420" t="s">
        <v>283</v>
      </c>
      <c r="F97" s="218" t="s">
        <v>281</v>
      </c>
      <c r="G97" s="219" t="s">
        <v>55</v>
      </c>
      <c r="H97" s="222">
        <v>187</v>
      </c>
      <c r="I97" s="223">
        <f>SUM(O97:V97)</f>
        <v>187</v>
      </c>
      <c r="J97" s="224"/>
      <c r="K97" s="224"/>
      <c r="L97" s="224"/>
      <c r="M97" s="224"/>
      <c r="N97" s="224"/>
      <c r="O97" s="225">
        <v>187</v>
      </c>
      <c r="P97" s="193"/>
      <c r="Q97" s="179"/>
      <c r="R97" s="226"/>
      <c r="S97" s="226"/>
      <c r="T97" s="226"/>
      <c r="U97" s="207"/>
      <c r="V97" s="207"/>
      <c r="W97" s="207"/>
      <c r="X97" s="208"/>
      <c r="Y97" s="208"/>
      <c r="Z97" s="209"/>
      <c r="AG97" s="5">
        <v>4</v>
      </c>
      <c r="AH97" s="5">
        <v>147</v>
      </c>
    </row>
    <row r="98" spans="1:34" ht="7.5" customHeight="1" outlineLevel="1" thickBot="1" x14ac:dyDescent="0.25">
      <c r="A98" s="227"/>
      <c r="B98" s="286"/>
      <c r="C98" s="286"/>
      <c r="D98" s="288"/>
      <c r="E98" s="288"/>
      <c r="F98" s="287"/>
      <c r="G98" s="288"/>
      <c r="H98" s="258"/>
      <c r="I98" s="257"/>
      <c r="J98" s="257"/>
      <c r="K98" s="257"/>
      <c r="L98" s="257"/>
      <c r="M98" s="257"/>
      <c r="N98" s="257"/>
      <c r="O98" s="258"/>
      <c r="P98" s="257"/>
      <c r="Q98" s="258"/>
      <c r="R98" s="257"/>
      <c r="S98" s="257"/>
      <c r="T98" s="257"/>
      <c r="U98" s="259"/>
      <c r="V98" s="259"/>
      <c r="W98" s="259"/>
      <c r="X98" s="260"/>
      <c r="Y98" s="260"/>
      <c r="Z98" s="261"/>
    </row>
    <row r="99" spans="1:34" ht="15.75" outlineLevel="1" x14ac:dyDescent="0.2">
      <c r="A99" s="283">
        <v>1</v>
      </c>
      <c r="B99" s="289" t="s">
        <v>232</v>
      </c>
      <c r="C99" s="241" t="s">
        <v>237</v>
      </c>
      <c r="D99" s="421" t="s">
        <v>67</v>
      </c>
      <c r="E99" s="421" t="s">
        <v>68</v>
      </c>
      <c r="F99" s="242" t="str">
        <f>D99&amp;" "&amp;E99</f>
        <v>Artemijs Hudjakovs</v>
      </c>
      <c r="G99" s="220" t="s">
        <v>2</v>
      </c>
      <c r="H99" s="292">
        <v>1589</v>
      </c>
      <c r="I99" s="272">
        <f>SUM(J99:Q99)</f>
        <v>1987</v>
      </c>
      <c r="J99" s="398">
        <v>250</v>
      </c>
      <c r="K99" s="367">
        <v>187</v>
      </c>
      <c r="L99" s="256">
        <v>250</v>
      </c>
      <c r="M99" s="256">
        <v>375</v>
      </c>
      <c r="N99" s="64">
        <v>214</v>
      </c>
      <c r="O99" s="180">
        <v>250</v>
      </c>
      <c r="P99" s="180">
        <v>250</v>
      </c>
      <c r="Q99" s="367">
        <v>211</v>
      </c>
      <c r="R99" s="195">
        <v>250</v>
      </c>
      <c r="S99" s="195">
        <v>375</v>
      </c>
      <c r="T99" s="195">
        <v>375</v>
      </c>
      <c r="U99" s="195">
        <v>250</v>
      </c>
      <c r="V99" s="195">
        <v>250</v>
      </c>
      <c r="W99" s="195">
        <v>250</v>
      </c>
      <c r="X99" s="195">
        <v>250</v>
      </c>
      <c r="Y99" s="195">
        <v>250</v>
      </c>
      <c r="Z99" s="195">
        <v>375</v>
      </c>
      <c r="AB99" s="391">
        <v>250</v>
      </c>
      <c r="AC99" t="s">
        <v>184</v>
      </c>
      <c r="AD99" t="s">
        <v>26</v>
      </c>
    </row>
    <row r="100" spans="1:34" ht="15.75" outlineLevel="1" x14ac:dyDescent="0.2">
      <c r="A100" s="284">
        <v>2</v>
      </c>
      <c r="B100" s="290" t="s">
        <v>232</v>
      </c>
      <c r="C100" s="228" t="s">
        <v>237</v>
      </c>
      <c r="D100" s="422" t="s">
        <v>154</v>
      </c>
      <c r="E100" s="422" t="s">
        <v>155</v>
      </c>
      <c r="F100" s="229" t="str">
        <f>D100&amp;" "&amp;E100</f>
        <v>Rihards Kovaļenko</v>
      </c>
      <c r="G100" s="137" t="s">
        <v>1</v>
      </c>
      <c r="H100" s="293">
        <v>1464</v>
      </c>
      <c r="I100" s="271">
        <f>SUM(J100:Q100)</f>
        <v>1865</v>
      </c>
      <c r="J100" s="276">
        <v>214</v>
      </c>
      <c r="K100" s="51">
        <v>219</v>
      </c>
      <c r="L100" s="50">
        <v>214</v>
      </c>
      <c r="M100" s="50">
        <v>322</v>
      </c>
      <c r="N100" s="63">
        <v>250</v>
      </c>
      <c r="O100" s="368">
        <v>214</v>
      </c>
      <c r="P100" s="368">
        <v>187</v>
      </c>
      <c r="Q100" s="63">
        <v>245</v>
      </c>
      <c r="R100" s="197">
        <v>187</v>
      </c>
      <c r="S100" s="197"/>
      <c r="T100" s="197">
        <f>38+284</f>
        <v>322</v>
      </c>
      <c r="U100" s="197"/>
      <c r="V100" s="197"/>
      <c r="W100" s="197"/>
      <c r="X100" s="197"/>
      <c r="Y100" s="197"/>
      <c r="Z100" s="197"/>
      <c r="AB100" s="391">
        <v>214</v>
      </c>
      <c r="AC100" t="s">
        <v>218</v>
      </c>
      <c r="AD100" t="s">
        <v>1</v>
      </c>
    </row>
    <row r="101" spans="1:34" ht="15.75" outlineLevel="1" x14ac:dyDescent="0.2">
      <c r="A101" s="284">
        <v>3</v>
      </c>
      <c r="B101" s="290" t="s">
        <v>232</v>
      </c>
      <c r="C101" s="228" t="s">
        <v>237</v>
      </c>
      <c r="D101" s="422" t="s">
        <v>172</v>
      </c>
      <c r="E101" s="422" t="s">
        <v>173</v>
      </c>
      <c r="F101" s="229" t="str">
        <f>D101&amp;" "&amp;E101</f>
        <v>Arvīds Ermans</v>
      </c>
      <c r="G101" s="137" t="s">
        <v>1</v>
      </c>
      <c r="H101" s="293">
        <v>1245</v>
      </c>
      <c r="I101" s="271">
        <f>SUM(J101:Q101)</f>
        <v>1545</v>
      </c>
      <c r="J101" s="399">
        <v>187</v>
      </c>
      <c r="K101" s="155">
        <v>245</v>
      </c>
      <c r="L101" s="50">
        <v>187</v>
      </c>
      <c r="M101" s="50">
        <v>281</v>
      </c>
      <c r="N101" s="50">
        <v>150</v>
      </c>
      <c r="O101" s="368">
        <v>150</v>
      </c>
      <c r="P101" s="368">
        <v>150</v>
      </c>
      <c r="Q101" s="50">
        <v>195</v>
      </c>
      <c r="R101" s="197">
        <v>167</v>
      </c>
      <c r="S101" s="197"/>
      <c r="T101" s="197">
        <v>225</v>
      </c>
      <c r="U101" s="197"/>
      <c r="V101" s="197"/>
      <c r="W101" s="197"/>
      <c r="X101" s="197"/>
      <c r="Y101" s="197"/>
      <c r="Z101" s="197"/>
      <c r="AB101" s="391">
        <v>187</v>
      </c>
      <c r="AC101" t="s">
        <v>280</v>
      </c>
      <c r="AD101" t="s">
        <v>1</v>
      </c>
    </row>
    <row r="102" spans="1:34" ht="15.75" outlineLevel="1" x14ac:dyDescent="0.2">
      <c r="A102" s="284">
        <v>4</v>
      </c>
      <c r="B102" s="290" t="s">
        <v>232</v>
      </c>
      <c r="C102" s="228" t="s">
        <v>237</v>
      </c>
      <c r="D102" s="422" t="s">
        <v>177</v>
      </c>
      <c r="E102" s="422" t="s">
        <v>178</v>
      </c>
      <c r="F102" s="229" t="str">
        <f>D102&amp;" "&amp;E102</f>
        <v>Kirils Kaverzņevs</v>
      </c>
      <c r="G102" s="137" t="s">
        <v>2</v>
      </c>
      <c r="H102" s="293">
        <v>1042</v>
      </c>
      <c r="I102" s="271">
        <f>SUM(J102:Q102)</f>
        <v>1042</v>
      </c>
      <c r="J102" s="276"/>
      <c r="K102" s="51">
        <v>150</v>
      </c>
      <c r="L102" s="50">
        <v>167</v>
      </c>
      <c r="M102" s="50">
        <v>224</v>
      </c>
      <c r="N102" s="50">
        <v>167</v>
      </c>
      <c r="O102" s="50">
        <v>167</v>
      </c>
      <c r="P102" s="50">
        <v>167</v>
      </c>
      <c r="Q102" s="50"/>
      <c r="R102" s="197"/>
      <c r="S102" s="197"/>
      <c r="T102" s="197">
        <v>188</v>
      </c>
      <c r="U102" s="197"/>
      <c r="V102" s="197"/>
      <c r="W102" s="197"/>
      <c r="X102" s="197"/>
      <c r="Y102" s="197"/>
      <c r="Z102" s="197"/>
      <c r="AB102" s="391">
        <v>167</v>
      </c>
      <c r="AC102" t="s">
        <v>314</v>
      </c>
      <c r="AD102" t="s">
        <v>55</v>
      </c>
    </row>
    <row r="103" spans="1:34" ht="15.75" outlineLevel="1" x14ac:dyDescent="0.2">
      <c r="A103" s="284">
        <v>5</v>
      </c>
      <c r="B103" s="290" t="s">
        <v>232</v>
      </c>
      <c r="C103" s="228" t="s">
        <v>237</v>
      </c>
      <c r="D103" s="422" t="s">
        <v>69</v>
      </c>
      <c r="E103" s="422" t="s">
        <v>171</v>
      </c>
      <c r="F103" s="229" t="str">
        <f>D103&amp;" "&amp;E103</f>
        <v>Toms Čeksters</v>
      </c>
      <c r="G103" s="137" t="s">
        <v>1</v>
      </c>
      <c r="H103" s="293">
        <v>851</v>
      </c>
      <c r="I103" s="271">
        <f>SUM(J103:Q103)</f>
        <v>851</v>
      </c>
      <c r="J103" s="276"/>
      <c r="K103" s="51"/>
      <c r="L103" s="50"/>
      <c r="M103" s="50">
        <v>225</v>
      </c>
      <c r="N103" s="50">
        <v>136</v>
      </c>
      <c r="O103" s="50">
        <v>187</v>
      </c>
      <c r="P103" s="50">
        <v>136</v>
      </c>
      <c r="Q103" s="50">
        <v>167</v>
      </c>
      <c r="R103" s="197">
        <v>214</v>
      </c>
      <c r="S103" s="197"/>
      <c r="T103" s="197">
        <v>251</v>
      </c>
      <c r="U103" s="197"/>
      <c r="V103" s="197"/>
      <c r="W103" s="197"/>
      <c r="X103" s="197"/>
      <c r="Y103" s="197"/>
      <c r="Z103" s="197"/>
      <c r="AB103" s="391">
        <v>150</v>
      </c>
      <c r="AC103" t="s">
        <v>287</v>
      </c>
      <c r="AD103" t="s">
        <v>1</v>
      </c>
    </row>
    <row r="104" spans="1:34" ht="15.75" outlineLevel="1" x14ac:dyDescent="0.2">
      <c r="A104" s="284">
        <v>6</v>
      </c>
      <c r="B104" s="290" t="s">
        <v>232</v>
      </c>
      <c r="C104" s="228" t="s">
        <v>237</v>
      </c>
      <c r="D104" s="422" t="s">
        <v>288</v>
      </c>
      <c r="E104" s="422" t="s">
        <v>289</v>
      </c>
      <c r="F104" s="229" t="str">
        <f>D104&amp;" "&amp;E104</f>
        <v>Sergejs Kiseļovs</v>
      </c>
      <c r="G104" s="137" t="s">
        <v>1</v>
      </c>
      <c r="H104" s="293">
        <v>828</v>
      </c>
      <c r="I104" s="271">
        <f>SUM(J104:Q104)</f>
        <v>828</v>
      </c>
      <c r="J104" s="276">
        <v>150</v>
      </c>
      <c r="K104" s="51">
        <v>167</v>
      </c>
      <c r="L104" s="51">
        <v>136</v>
      </c>
      <c r="M104" s="51">
        <v>188</v>
      </c>
      <c r="N104" s="50">
        <v>187</v>
      </c>
      <c r="O104" s="50"/>
      <c r="P104" s="50"/>
      <c r="Q104" s="50"/>
      <c r="R104" s="197"/>
      <c r="S104" s="197"/>
      <c r="T104" s="197"/>
      <c r="U104" s="197"/>
      <c r="V104" s="197"/>
      <c r="W104" s="197"/>
      <c r="X104" s="197"/>
      <c r="Y104" s="197"/>
      <c r="Z104" s="197"/>
    </row>
    <row r="105" spans="1:34" ht="15.75" outlineLevel="1" x14ac:dyDescent="0.2">
      <c r="A105" s="284">
        <v>7</v>
      </c>
      <c r="B105" s="290" t="s">
        <v>232</v>
      </c>
      <c r="C105" s="228" t="s">
        <v>237</v>
      </c>
      <c r="D105" s="422" t="s">
        <v>8</v>
      </c>
      <c r="E105" s="422" t="s">
        <v>180</v>
      </c>
      <c r="F105" s="229" t="str">
        <f>D105&amp;" "&amp;E105</f>
        <v>Jurijs Bokums</v>
      </c>
      <c r="G105" s="137" t="s">
        <v>1</v>
      </c>
      <c r="H105" s="293">
        <v>616</v>
      </c>
      <c r="I105" s="271">
        <f>SUM(J105:Q105)</f>
        <v>616</v>
      </c>
      <c r="J105" s="276">
        <v>167</v>
      </c>
      <c r="K105" s="51"/>
      <c r="L105" s="51">
        <v>150</v>
      </c>
      <c r="M105" s="51">
        <v>174</v>
      </c>
      <c r="N105" s="50">
        <v>125</v>
      </c>
      <c r="O105" s="50"/>
      <c r="P105" s="50"/>
      <c r="Q105" s="50"/>
      <c r="R105" s="197"/>
      <c r="S105" s="197"/>
      <c r="T105" s="197">
        <v>204</v>
      </c>
      <c r="U105" s="197"/>
      <c r="V105" s="197"/>
      <c r="W105" s="197"/>
      <c r="X105" s="197"/>
      <c r="Y105" s="197"/>
      <c r="Z105" s="197"/>
    </row>
    <row r="106" spans="1:34" ht="15.75" outlineLevel="1" x14ac:dyDescent="0.2">
      <c r="A106" s="284">
        <v>8</v>
      </c>
      <c r="B106" s="290" t="s">
        <v>232</v>
      </c>
      <c r="C106" s="228" t="s">
        <v>237</v>
      </c>
      <c r="D106" s="422" t="s">
        <v>160</v>
      </c>
      <c r="E106" s="422" t="s">
        <v>29</v>
      </c>
      <c r="F106" s="229" t="str">
        <f>D106&amp;" "&amp;E106</f>
        <v>Tomass Dārziņš</v>
      </c>
      <c r="G106" s="137" t="s">
        <v>2</v>
      </c>
      <c r="H106" s="293">
        <v>465</v>
      </c>
      <c r="I106" s="271">
        <f>SUM(J106:Q106)</f>
        <v>465</v>
      </c>
      <c r="J106" s="276"/>
      <c r="K106" s="51"/>
      <c r="L106" s="51"/>
      <c r="M106" s="51">
        <v>251</v>
      </c>
      <c r="N106" s="50"/>
      <c r="O106" s="50"/>
      <c r="P106" s="50">
        <v>214</v>
      </c>
      <c r="Q106" s="50"/>
      <c r="R106" s="197"/>
      <c r="S106" s="197"/>
      <c r="T106" s="197"/>
      <c r="U106" s="197"/>
      <c r="V106" s="197"/>
      <c r="W106" s="197"/>
      <c r="X106" s="197"/>
      <c r="Y106" s="197"/>
      <c r="Z106" s="197"/>
    </row>
    <row r="107" spans="1:34" ht="15.75" outlineLevel="1" x14ac:dyDescent="0.2">
      <c r="A107" s="284">
        <v>9</v>
      </c>
      <c r="B107" s="290" t="s">
        <v>232</v>
      </c>
      <c r="C107" s="228" t="s">
        <v>237</v>
      </c>
      <c r="D107" s="422" t="s">
        <v>5</v>
      </c>
      <c r="E107" s="422" t="s">
        <v>179</v>
      </c>
      <c r="F107" s="229" t="str">
        <f>D107&amp;" "&amp;E107</f>
        <v>Artūrs Priedītis</v>
      </c>
      <c r="G107" s="137" t="s">
        <v>55</v>
      </c>
      <c r="H107" s="293">
        <v>261</v>
      </c>
      <c r="I107" s="271">
        <f>SUM(J107:Q107)</f>
        <v>261</v>
      </c>
      <c r="J107" s="276"/>
      <c r="K107" s="51"/>
      <c r="L107" s="51"/>
      <c r="M107" s="51"/>
      <c r="N107" s="50"/>
      <c r="O107" s="50">
        <v>136</v>
      </c>
      <c r="P107" s="50">
        <v>125</v>
      </c>
      <c r="Q107" s="50"/>
      <c r="R107" s="197"/>
      <c r="S107" s="197"/>
      <c r="T107" s="197">
        <v>174</v>
      </c>
      <c r="U107" s="197"/>
      <c r="V107" s="197"/>
      <c r="W107" s="197"/>
      <c r="X107" s="197"/>
      <c r="Y107" s="197"/>
      <c r="Z107" s="197"/>
    </row>
    <row r="108" spans="1:34" ht="16.5" outlineLevel="1" thickBot="1" x14ac:dyDescent="0.25">
      <c r="A108" s="285">
        <v>10</v>
      </c>
      <c r="B108" s="291" t="s">
        <v>232</v>
      </c>
      <c r="C108" s="231" t="s">
        <v>237</v>
      </c>
      <c r="D108" s="423" t="s">
        <v>160</v>
      </c>
      <c r="E108" s="423" t="s">
        <v>161</v>
      </c>
      <c r="F108" s="433" t="str">
        <f>D108&amp;" "&amp;E108</f>
        <v>Tomass Tereščenko</v>
      </c>
      <c r="G108" s="138" t="s">
        <v>1</v>
      </c>
      <c r="H108" s="294">
        <v>0</v>
      </c>
      <c r="I108" s="273">
        <f>SUM(J108:Q108)</f>
        <v>0</v>
      </c>
      <c r="J108" s="277"/>
      <c r="K108" s="53"/>
      <c r="L108" s="53"/>
      <c r="M108" s="53"/>
      <c r="N108" s="52"/>
      <c r="O108" s="52"/>
      <c r="P108" s="52"/>
      <c r="Q108" s="52"/>
      <c r="R108" s="199"/>
      <c r="S108" s="199">
        <f>38+284</f>
        <v>322</v>
      </c>
      <c r="T108" s="199">
        <f>33+248</f>
        <v>281</v>
      </c>
      <c r="U108" s="199"/>
      <c r="V108" s="199"/>
      <c r="W108" s="199"/>
      <c r="X108" s="199"/>
      <c r="Y108" s="199"/>
      <c r="Z108" s="199"/>
    </row>
    <row r="109" spans="1:34" ht="12.75" customHeight="1" outlineLevel="1" thickBot="1" x14ac:dyDescent="0.25">
      <c r="A109" s="70"/>
      <c r="B109" s="70"/>
      <c r="C109" s="70"/>
      <c r="D109" s="139"/>
      <c r="E109" s="139"/>
      <c r="F109" s="91"/>
      <c r="G109" s="139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210"/>
      <c r="V109" s="210"/>
      <c r="W109" s="210"/>
      <c r="X109" s="210"/>
      <c r="Y109" s="210"/>
      <c r="Z109" s="210"/>
    </row>
    <row r="110" spans="1:34" ht="26.25" thickBot="1" x14ac:dyDescent="0.25">
      <c r="A110" s="130" t="s">
        <v>285</v>
      </c>
      <c r="B110" s="70"/>
      <c r="C110" s="70"/>
      <c r="D110" s="133"/>
      <c r="E110" s="133"/>
      <c r="F110" s="91"/>
      <c r="G110" s="133"/>
      <c r="H110" s="65"/>
      <c r="I110" s="65"/>
      <c r="J110" s="274">
        <v>1</v>
      </c>
      <c r="K110" s="275">
        <v>2</v>
      </c>
      <c r="L110" s="275">
        <v>3</v>
      </c>
      <c r="M110" s="275">
        <v>4</v>
      </c>
      <c r="N110" s="275">
        <v>5</v>
      </c>
      <c r="O110" s="275">
        <v>6</v>
      </c>
      <c r="P110" s="275">
        <v>7</v>
      </c>
      <c r="Q110" s="347">
        <v>8</v>
      </c>
      <c r="R110" s="355">
        <v>9</v>
      </c>
      <c r="S110" s="352">
        <v>10</v>
      </c>
      <c r="T110" s="352">
        <v>11</v>
      </c>
      <c r="U110" s="353">
        <v>12</v>
      </c>
      <c r="V110" s="353">
        <v>13</v>
      </c>
      <c r="W110" s="353">
        <v>14</v>
      </c>
      <c r="X110" s="353">
        <v>15</v>
      </c>
      <c r="Y110" s="353">
        <v>16</v>
      </c>
      <c r="Z110" s="353">
        <v>17</v>
      </c>
    </row>
    <row r="111" spans="1:34" ht="41.25" customHeight="1" outlineLevel="1" thickBot="1" x14ac:dyDescent="0.25">
      <c r="A111" s="81" t="s">
        <v>0</v>
      </c>
      <c r="B111" s="213" t="s">
        <v>230</v>
      </c>
      <c r="C111" s="74" t="s">
        <v>233</v>
      </c>
      <c r="D111" s="401" t="s">
        <v>17</v>
      </c>
      <c r="E111" s="402" t="s">
        <v>20</v>
      </c>
      <c r="F111" s="96" t="s">
        <v>234</v>
      </c>
      <c r="G111" s="245" t="s">
        <v>4</v>
      </c>
      <c r="H111" s="170" t="s">
        <v>96</v>
      </c>
      <c r="I111" s="39" t="s">
        <v>220</v>
      </c>
      <c r="J111" s="357" t="s">
        <v>320</v>
      </c>
      <c r="K111" s="350" t="s">
        <v>308</v>
      </c>
      <c r="L111" s="348" t="s">
        <v>304</v>
      </c>
      <c r="M111" s="349" t="s">
        <v>296</v>
      </c>
      <c r="N111" s="350" t="s">
        <v>286</v>
      </c>
      <c r="O111" s="350" t="s">
        <v>273</v>
      </c>
      <c r="P111" s="350" t="s">
        <v>276</v>
      </c>
      <c r="Q111" s="351" t="s">
        <v>263</v>
      </c>
      <c r="R111" s="356" t="s">
        <v>222</v>
      </c>
      <c r="S111" s="354" t="s">
        <v>221</v>
      </c>
      <c r="T111" s="354" t="s">
        <v>223</v>
      </c>
      <c r="U111" s="354" t="s">
        <v>224</v>
      </c>
      <c r="V111" s="354" t="s">
        <v>225</v>
      </c>
      <c r="W111" s="354" t="s">
        <v>226</v>
      </c>
      <c r="X111" s="354" t="s">
        <v>227</v>
      </c>
      <c r="Y111" s="354" t="s">
        <v>228</v>
      </c>
      <c r="Z111" s="354" t="s">
        <v>229</v>
      </c>
      <c r="AA111" s="59"/>
      <c r="AB111" s="140" t="s">
        <v>56</v>
      </c>
      <c r="AC111" s="140" t="s">
        <v>20</v>
      </c>
    </row>
    <row r="112" spans="1:34" ht="15.75" outlineLevel="1" x14ac:dyDescent="0.2">
      <c r="A112" s="82">
        <v>1</v>
      </c>
      <c r="B112" s="80" t="s">
        <v>232</v>
      </c>
      <c r="C112" s="80" t="s">
        <v>77</v>
      </c>
      <c r="D112" s="424" t="s">
        <v>16</v>
      </c>
      <c r="E112" s="408" t="s">
        <v>15</v>
      </c>
      <c r="F112" s="92" t="str">
        <f>D112&amp;" "&amp;E112</f>
        <v>Ivars Vinters</v>
      </c>
      <c r="G112" s="134" t="s">
        <v>1</v>
      </c>
      <c r="H112" s="212">
        <v>1531</v>
      </c>
      <c r="I112" s="154">
        <f>SUM(J112:Q112)</f>
        <v>1959</v>
      </c>
      <c r="J112" s="359">
        <v>214</v>
      </c>
      <c r="K112" s="367">
        <v>214</v>
      </c>
      <c r="L112" s="367">
        <v>214</v>
      </c>
      <c r="M112" s="64">
        <v>322</v>
      </c>
      <c r="N112" s="256">
        <v>250</v>
      </c>
      <c r="O112" s="256">
        <v>250</v>
      </c>
      <c r="P112" s="256">
        <v>245</v>
      </c>
      <c r="Q112" s="256">
        <v>250</v>
      </c>
      <c r="R112" s="195">
        <v>250</v>
      </c>
      <c r="S112" s="195">
        <f>45+284</f>
        <v>329</v>
      </c>
      <c r="T112" s="195">
        <v>281</v>
      </c>
      <c r="U112" s="195">
        <v>245</v>
      </c>
      <c r="V112" s="195">
        <v>214</v>
      </c>
      <c r="W112" s="195">
        <v>250</v>
      </c>
      <c r="X112" s="195">
        <v>167</v>
      </c>
      <c r="Y112" s="195"/>
      <c r="Z112" s="195">
        <v>251</v>
      </c>
      <c r="AB112" s="330">
        <v>250</v>
      </c>
      <c r="AC112" s="428" t="s">
        <v>269</v>
      </c>
      <c r="AD112" s="269" t="s">
        <v>205</v>
      </c>
      <c r="AH112" s="5">
        <v>220</v>
      </c>
    </row>
    <row r="113" spans="1:34" ht="15.75" outlineLevel="1" x14ac:dyDescent="0.2">
      <c r="A113" s="83">
        <v>2</v>
      </c>
      <c r="B113" s="128" t="s">
        <v>232</v>
      </c>
      <c r="C113" s="80" t="s">
        <v>77</v>
      </c>
      <c r="D113" s="425" t="s">
        <v>101</v>
      </c>
      <c r="E113" s="409" t="s">
        <v>102</v>
      </c>
      <c r="F113" s="93" t="str">
        <f>D113&amp;" "&amp;E113</f>
        <v>Edmunds Jansons</v>
      </c>
      <c r="G113" s="135" t="s">
        <v>3</v>
      </c>
      <c r="H113" s="173">
        <v>1308</v>
      </c>
      <c r="I113" s="154">
        <f>SUM(J113:Q113)</f>
        <v>1308</v>
      </c>
      <c r="J113" s="429">
        <v>250</v>
      </c>
      <c r="K113" s="50"/>
      <c r="L113" s="63">
        <v>250</v>
      </c>
      <c r="M113" s="63">
        <v>375</v>
      </c>
      <c r="N113" s="50">
        <v>214</v>
      </c>
      <c r="O113" s="50"/>
      <c r="P113" s="50">
        <v>219</v>
      </c>
      <c r="Q113" s="50"/>
      <c r="R113" s="197"/>
      <c r="S113" s="197">
        <v>368</v>
      </c>
      <c r="T113" s="197">
        <v>375</v>
      </c>
      <c r="U113" s="197">
        <v>219</v>
      </c>
      <c r="V113" s="197">
        <v>250</v>
      </c>
      <c r="W113" s="197">
        <v>167</v>
      </c>
      <c r="X113" s="197">
        <v>250</v>
      </c>
      <c r="Y113" s="197"/>
      <c r="Z113" s="197"/>
      <c r="AB113" s="330">
        <v>214</v>
      </c>
      <c r="AC113" s="428" t="s">
        <v>195</v>
      </c>
      <c r="AD113" s="269" t="s">
        <v>1</v>
      </c>
      <c r="AH113" s="5">
        <v>189</v>
      </c>
    </row>
    <row r="114" spans="1:34" ht="15.75" outlineLevel="1" x14ac:dyDescent="0.2">
      <c r="A114" s="83">
        <v>3</v>
      </c>
      <c r="B114" s="128" t="s">
        <v>232</v>
      </c>
      <c r="C114" s="80" t="s">
        <v>77</v>
      </c>
      <c r="D114" s="425" t="s">
        <v>64</v>
      </c>
      <c r="E114" s="409" t="s">
        <v>65</v>
      </c>
      <c r="F114" s="93" t="str">
        <f>D114&amp;" "&amp;E114</f>
        <v>Ints Krievkalns</v>
      </c>
      <c r="G114" s="135" t="s">
        <v>2</v>
      </c>
      <c r="H114" s="173">
        <v>1084</v>
      </c>
      <c r="I114" s="154">
        <f>SUM(J114:Q114)</f>
        <v>1084</v>
      </c>
      <c r="J114" s="430">
        <v>187</v>
      </c>
      <c r="K114" s="63">
        <v>250</v>
      </c>
      <c r="L114" s="50">
        <v>187</v>
      </c>
      <c r="M114" s="50">
        <v>174</v>
      </c>
      <c r="N114" s="50">
        <v>136</v>
      </c>
      <c r="O114" s="50">
        <v>150</v>
      </c>
      <c r="P114" s="50"/>
      <c r="Q114" s="50"/>
      <c r="R114" s="197">
        <v>136</v>
      </c>
      <c r="S114" s="197">
        <v>225</v>
      </c>
      <c r="T114" s="197">
        <v>225</v>
      </c>
      <c r="U114" s="197">
        <v>150</v>
      </c>
      <c r="V114" s="197">
        <v>97</v>
      </c>
      <c r="W114" s="197">
        <v>150</v>
      </c>
      <c r="X114" s="197">
        <v>150</v>
      </c>
      <c r="Y114" s="197">
        <v>250</v>
      </c>
      <c r="Z114" s="197">
        <f>198+27</f>
        <v>225</v>
      </c>
      <c r="AB114" s="330">
        <v>187</v>
      </c>
      <c r="AC114" s="428" t="s">
        <v>206</v>
      </c>
      <c r="AD114" s="269" t="s">
        <v>26</v>
      </c>
      <c r="AH114" s="5">
        <v>165</v>
      </c>
    </row>
    <row r="115" spans="1:34" ht="15.75" outlineLevel="1" x14ac:dyDescent="0.2">
      <c r="A115" s="83">
        <v>4</v>
      </c>
      <c r="B115" s="128" t="s">
        <v>232</v>
      </c>
      <c r="C115" s="80" t="s">
        <v>77</v>
      </c>
      <c r="D115" s="425" t="s">
        <v>8</v>
      </c>
      <c r="E115" s="409" t="s">
        <v>66</v>
      </c>
      <c r="F115" s="93" t="s">
        <v>201</v>
      </c>
      <c r="G115" s="135" t="s">
        <v>55</v>
      </c>
      <c r="H115" s="173">
        <v>1029</v>
      </c>
      <c r="I115" s="154">
        <f>SUM(J115:Q115)</f>
        <v>1165</v>
      </c>
      <c r="J115" s="358">
        <v>167</v>
      </c>
      <c r="K115" s="50">
        <v>150</v>
      </c>
      <c r="L115" s="368">
        <v>136</v>
      </c>
      <c r="M115" s="50"/>
      <c r="N115" s="50">
        <v>167</v>
      </c>
      <c r="O115" s="50">
        <v>211</v>
      </c>
      <c r="P115" s="50">
        <v>167</v>
      </c>
      <c r="Q115" s="50">
        <v>167</v>
      </c>
      <c r="R115" s="197">
        <v>116</v>
      </c>
      <c r="S115" s="197">
        <v>204</v>
      </c>
      <c r="T115" s="197">
        <v>146</v>
      </c>
      <c r="U115" s="197">
        <v>136</v>
      </c>
      <c r="V115" s="197">
        <v>136</v>
      </c>
      <c r="W115" s="197">
        <v>116</v>
      </c>
      <c r="X115" s="197">
        <v>136</v>
      </c>
      <c r="Y115" s="197">
        <v>167</v>
      </c>
      <c r="Z115" s="197">
        <v>368</v>
      </c>
      <c r="AB115" s="330">
        <v>167</v>
      </c>
      <c r="AC115" s="335" t="s">
        <v>201</v>
      </c>
      <c r="AD115" t="s">
        <v>55</v>
      </c>
      <c r="AH115" s="5">
        <v>147</v>
      </c>
    </row>
    <row r="116" spans="1:34" ht="15.75" outlineLevel="1" x14ac:dyDescent="0.2">
      <c r="A116" s="83">
        <v>5</v>
      </c>
      <c r="B116" s="128" t="s">
        <v>232</v>
      </c>
      <c r="C116" s="80" t="s">
        <v>77</v>
      </c>
      <c r="D116" s="425" t="s">
        <v>91</v>
      </c>
      <c r="E116" s="409" t="s">
        <v>93</v>
      </c>
      <c r="F116" s="93" t="s">
        <v>198</v>
      </c>
      <c r="G116" s="135" t="s">
        <v>1</v>
      </c>
      <c r="H116" s="173">
        <v>964</v>
      </c>
      <c r="I116" s="154">
        <f>SUM(J116:Q116)</f>
        <v>1205</v>
      </c>
      <c r="J116" s="358">
        <v>136</v>
      </c>
      <c r="K116" s="50">
        <v>167</v>
      </c>
      <c r="L116" s="50">
        <v>150</v>
      </c>
      <c r="M116" s="50">
        <v>188</v>
      </c>
      <c r="N116" s="50">
        <v>187</v>
      </c>
      <c r="O116" s="50">
        <v>136</v>
      </c>
      <c r="P116" s="368">
        <v>125</v>
      </c>
      <c r="Q116" s="368">
        <v>116</v>
      </c>
      <c r="R116" s="197">
        <v>214</v>
      </c>
      <c r="S116" s="197"/>
      <c r="T116" s="197">
        <v>140</v>
      </c>
      <c r="U116" s="197"/>
      <c r="V116" s="197">
        <v>107</v>
      </c>
      <c r="W116" s="197">
        <f>25+189</f>
        <v>214</v>
      </c>
      <c r="X116" s="197"/>
      <c r="Y116" s="197"/>
      <c r="Z116" s="197">
        <v>204</v>
      </c>
      <c r="AB116" s="330">
        <v>150</v>
      </c>
      <c r="AC116" s="428" t="s">
        <v>207</v>
      </c>
      <c r="AD116" s="269" t="s">
        <v>55</v>
      </c>
      <c r="AH116" s="5">
        <v>132</v>
      </c>
    </row>
    <row r="117" spans="1:34" ht="15.75" outlineLevel="1" x14ac:dyDescent="0.2">
      <c r="A117" s="83">
        <v>6</v>
      </c>
      <c r="B117" s="128" t="s">
        <v>232</v>
      </c>
      <c r="C117" s="80" t="s">
        <v>77</v>
      </c>
      <c r="D117" s="425" t="s">
        <v>50</v>
      </c>
      <c r="E117" s="409" t="s">
        <v>40</v>
      </c>
      <c r="F117" s="93" t="str">
        <f>D117&amp;" "&amp;E117</f>
        <v>Arvils  Sproģis</v>
      </c>
      <c r="G117" s="135" t="s">
        <v>3</v>
      </c>
      <c r="H117" s="173">
        <v>834</v>
      </c>
      <c r="I117" s="154">
        <f>SUM(J117:Q117)</f>
        <v>834</v>
      </c>
      <c r="J117" s="358">
        <v>125</v>
      </c>
      <c r="K117" s="50"/>
      <c r="L117" s="50">
        <v>167</v>
      </c>
      <c r="M117" s="50">
        <v>281</v>
      </c>
      <c r="N117" s="50"/>
      <c r="O117" s="50">
        <v>125</v>
      </c>
      <c r="P117" s="50">
        <v>136</v>
      </c>
      <c r="Q117" s="50"/>
      <c r="R117" s="197">
        <v>150</v>
      </c>
      <c r="S117" s="197">
        <f>33+248</f>
        <v>281</v>
      </c>
      <c r="T117" s="197">
        <v>251</v>
      </c>
      <c r="U117" s="197">
        <v>187</v>
      </c>
      <c r="V117" s="197">
        <v>187</v>
      </c>
      <c r="W117" s="197">
        <v>136</v>
      </c>
      <c r="X117" s="197">
        <f>22+189</f>
        <v>211</v>
      </c>
      <c r="Y117" s="197">
        <v>187</v>
      </c>
      <c r="Z117" s="197">
        <f>45+284</f>
        <v>329</v>
      </c>
      <c r="AB117" s="330">
        <v>136</v>
      </c>
      <c r="AC117" s="428" t="s">
        <v>198</v>
      </c>
      <c r="AD117" s="269" t="s">
        <v>1</v>
      </c>
      <c r="AH117" s="5">
        <v>120</v>
      </c>
    </row>
    <row r="118" spans="1:34" ht="15.75" outlineLevel="1" x14ac:dyDescent="0.2">
      <c r="A118" s="83">
        <v>7</v>
      </c>
      <c r="B118" s="128" t="s">
        <v>232</v>
      </c>
      <c r="C118" s="80" t="s">
        <v>77</v>
      </c>
      <c r="D118" s="425" t="s">
        <v>71</v>
      </c>
      <c r="E118" s="409" t="s">
        <v>88</v>
      </c>
      <c r="F118" s="93" t="s">
        <v>197</v>
      </c>
      <c r="G118" s="135" t="s">
        <v>55</v>
      </c>
      <c r="H118" s="173">
        <v>694</v>
      </c>
      <c r="I118" s="154">
        <f>SUM(J118:Q118)</f>
        <v>694</v>
      </c>
      <c r="J118" s="358"/>
      <c r="K118" s="50"/>
      <c r="L118" s="50"/>
      <c r="M118" s="50">
        <v>204</v>
      </c>
      <c r="N118" s="50">
        <v>150</v>
      </c>
      <c r="O118" s="50">
        <v>190</v>
      </c>
      <c r="P118" s="50"/>
      <c r="Q118" s="50">
        <v>150</v>
      </c>
      <c r="R118" s="197">
        <v>187</v>
      </c>
      <c r="S118" s="197">
        <v>251</v>
      </c>
      <c r="T118" s="197">
        <v>204</v>
      </c>
      <c r="U118" s="197"/>
      <c r="V118" s="197">
        <v>150</v>
      </c>
      <c r="W118" s="197"/>
      <c r="X118" s="197"/>
      <c r="Y118" s="197"/>
      <c r="Z118" s="197"/>
      <c r="AB118" s="330">
        <v>125</v>
      </c>
      <c r="AC118" s="428" t="s">
        <v>279</v>
      </c>
      <c r="AD118" s="269" t="s">
        <v>3</v>
      </c>
      <c r="AH118" s="5">
        <v>110</v>
      </c>
    </row>
    <row r="119" spans="1:34" ht="15.75" outlineLevel="1" x14ac:dyDescent="0.2">
      <c r="A119" s="83">
        <v>8</v>
      </c>
      <c r="B119" s="128" t="s">
        <v>232</v>
      </c>
      <c r="C119" s="80" t="s">
        <v>77</v>
      </c>
      <c r="D119" s="425" t="s">
        <v>28</v>
      </c>
      <c r="E119" s="409" t="s">
        <v>78</v>
      </c>
      <c r="F119" s="93" t="s">
        <v>215</v>
      </c>
      <c r="G119" s="135" t="s">
        <v>55</v>
      </c>
      <c r="H119" s="173">
        <v>677</v>
      </c>
      <c r="I119" s="154">
        <f>SUM(J119:Q119)</f>
        <v>677</v>
      </c>
      <c r="J119" s="358">
        <v>116</v>
      </c>
      <c r="K119" s="50">
        <v>187</v>
      </c>
      <c r="L119" s="50"/>
      <c r="M119" s="50"/>
      <c r="N119" s="50"/>
      <c r="O119" s="50"/>
      <c r="P119" s="50">
        <v>187</v>
      </c>
      <c r="Q119" s="50">
        <v>187</v>
      </c>
      <c r="R119" s="197">
        <v>167</v>
      </c>
      <c r="S119" s="197">
        <v>188</v>
      </c>
      <c r="T119" s="197">
        <v>120</v>
      </c>
      <c r="U119" s="197">
        <v>167</v>
      </c>
      <c r="V119" s="197">
        <v>116</v>
      </c>
      <c r="W119" s="197">
        <v>125</v>
      </c>
      <c r="X119" s="197">
        <f>25+165</f>
        <v>190</v>
      </c>
      <c r="Y119" s="197">
        <v>150</v>
      </c>
      <c r="Z119" s="197">
        <f>33+248</f>
        <v>281</v>
      </c>
      <c r="AB119" s="330">
        <v>116</v>
      </c>
      <c r="AC119" s="428" t="s">
        <v>215</v>
      </c>
      <c r="AD119" s="269" t="s">
        <v>55</v>
      </c>
      <c r="AH119" s="5">
        <v>102</v>
      </c>
    </row>
    <row r="120" spans="1:34" ht="15.75" outlineLevel="1" x14ac:dyDescent="0.2">
      <c r="A120" s="83">
        <v>9</v>
      </c>
      <c r="B120" s="128" t="s">
        <v>232</v>
      </c>
      <c r="C120" s="80" t="s">
        <v>77</v>
      </c>
      <c r="D120" s="425" t="s">
        <v>82</v>
      </c>
      <c r="E120" s="409" t="s">
        <v>83</v>
      </c>
      <c r="F120" s="93" t="s">
        <v>207</v>
      </c>
      <c r="G120" s="135" t="s">
        <v>55</v>
      </c>
      <c r="H120" s="173">
        <v>619</v>
      </c>
      <c r="I120" s="154">
        <f>SUM(J120:Q120)</f>
        <v>619</v>
      </c>
      <c r="J120" s="358">
        <v>150</v>
      </c>
      <c r="K120" s="50"/>
      <c r="L120" s="50"/>
      <c r="M120" s="50">
        <v>152</v>
      </c>
      <c r="N120" s="50"/>
      <c r="O120" s="50">
        <v>167</v>
      </c>
      <c r="P120" s="50">
        <v>150</v>
      </c>
      <c r="Q120" s="50"/>
      <c r="R120" s="197"/>
      <c r="S120" s="197"/>
      <c r="T120" s="197"/>
      <c r="U120" s="197">
        <v>125</v>
      </c>
      <c r="V120" s="197">
        <v>101</v>
      </c>
      <c r="W120" s="197">
        <v>187</v>
      </c>
      <c r="X120" s="197"/>
      <c r="Y120" s="197">
        <v>214</v>
      </c>
      <c r="Z120" s="197"/>
    </row>
    <row r="121" spans="1:34" ht="15.75" outlineLevel="1" x14ac:dyDescent="0.2">
      <c r="A121" s="83">
        <v>10</v>
      </c>
      <c r="B121" s="128" t="s">
        <v>232</v>
      </c>
      <c r="C121" s="80" t="s">
        <v>77</v>
      </c>
      <c r="D121" s="425" t="s">
        <v>158</v>
      </c>
      <c r="E121" s="409" t="s">
        <v>159</v>
      </c>
      <c r="F121" s="93" t="str">
        <f>D121&amp;" "&amp;E121</f>
        <v>Dainis Mauriņš</v>
      </c>
      <c r="G121" s="135" t="s">
        <v>55</v>
      </c>
      <c r="H121" s="173">
        <v>339</v>
      </c>
      <c r="I121" s="154">
        <f>SUM(J121:Q121)</f>
        <v>339</v>
      </c>
      <c r="J121" s="358"/>
      <c r="K121" s="50"/>
      <c r="L121" s="50"/>
      <c r="M121" s="50"/>
      <c r="N121" s="50">
        <v>125</v>
      </c>
      <c r="O121" s="50"/>
      <c r="P121" s="50"/>
      <c r="Q121" s="50">
        <v>214</v>
      </c>
      <c r="R121" s="197"/>
      <c r="S121" s="197">
        <v>174</v>
      </c>
      <c r="T121" s="197">
        <v>174</v>
      </c>
      <c r="U121" s="197"/>
      <c r="V121" s="197"/>
      <c r="W121" s="197"/>
      <c r="X121" s="197"/>
      <c r="Y121" s="197"/>
      <c r="Z121" s="197"/>
    </row>
    <row r="122" spans="1:34" ht="15.75" outlineLevel="1" x14ac:dyDescent="0.2">
      <c r="A122" s="83">
        <v>11</v>
      </c>
      <c r="B122" s="128" t="s">
        <v>232</v>
      </c>
      <c r="C122" s="80" t="s">
        <v>77</v>
      </c>
      <c r="D122" s="425" t="s">
        <v>175</v>
      </c>
      <c r="E122" s="409" t="s">
        <v>176</v>
      </c>
      <c r="F122" s="93" t="str">
        <f>D122&amp;" "&amp;E122</f>
        <v>Guntars Beisons</v>
      </c>
      <c r="G122" s="135" t="s">
        <v>55</v>
      </c>
      <c r="H122" s="173">
        <v>252</v>
      </c>
      <c r="I122" s="154">
        <f>SUM(J122:Q122)</f>
        <v>252</v>
      </c>
      <c r="J122" s="358"/>
      <c r="K122" s="50"/>
      <c r="L122" s="50"/>
      <c r="M122" s="50"/>
      <c r="N122" s="50"/>
      <c r="O122" s="50">
        <v>116</v>
      </c>
      <c r="P122" s="50"/>
      <c r="Q122" s="50">
        <v>136</v>
      </c>
      <c r="R122" s="197"/>
      <c r="S122" s="197"/>
      <c r="T122" s="197">
        <v>116</v>
      </c>
      <c r="U122" s="197"/>
      <c r="V122" s="197"/>
      <c r="W122" s="197"/>
      <c r="X122" s="197"/>
      <c r="Y122" s="197"/>
      <c r="Z122" s="197"/>
    </row>
    <row r="123" spans="1:34" ht="15.75" outlineLevel="1" x14ac:dyDescent="0.2">
      <c r="A123" s="83">
        <v>12</v>
      </c>
      <c r="B123" s="128" t="s">
        <v>232</v>
      </c>
      <c r="C123" s="80" t="s">
        <v>77</v>
      </c>
      <c r="D123" s="425" t="s">
        <v>164</v>
      </c>
      <c r="E123" s="409" t="s">
        <v>165</v>
      </c>
      <c r="F123" s="93" t="str">
        <f>D123&amp;" "&amp;E123</f>
        <v>Haralds Zeidmanis</v>
      </c>
      <c r="G123" s="135" t="s">
        <v>3</v>
      </c>
      <c r="H123" s="173">
        <v>251</v>
      </c>
      <c r="I123" s="154">
        <f>SUM(J123:Q123)</f>
        <v>251</v>
      </c>
      <c r="J123" s="358"/>
      <c r="K123" s="50"/>
      <c r="L123" s="50"/>
      <c r="M123" s="50">
        <v>251</v>
      </c>
      <c r="N123" s="50"/>
      <c r="O123" s="50"/>
      <c r="P123" s="50"/>
      <c r="Q123" s="50"/>
      <c r="R123" s="197"/>
      <c r="S123" s="197"/>
      <c r="T123" s="197">
        <v>161</v>
      </c>
      <c r="U123" s="197"/>
      <c r="V123" s="197"/>
      <c r="W123" s="197"/>
      <c r="X123" s="197"/>
      <c r="Y123" s="197"/>
      <c r="Z123" s="197"/>
    </row>
    <row r="124" spans="1:34" ht="15.75" outlineLevel="1" x14ac:dyDescent="0.2">
      <c r="A124" s="83">
        <v>13</v>
      </c>
      <c r="B124" s="128" t="s">
        <v>232</v>
      </c>
      <c r="C124" s="80" t="s">
        <v>77</v>
      </c>
      <c r="D124" s="425" t="s">
        <v>120</v>
      </c>
      <c r="E124" s="409" t="s">
        <v>152</v>
      </c>
      <c r="F124" s="93" t="str">
        <f>D124&amp;" "&amp;E124</f>
        <v>Aivars Zizlāns</v>
      </c>
      <c r="G124" s="135" t="s">
        <v>1</v>
      </c>
      <c r="H124" s="173">
        <v>225</v>
      </c>
      <c r="I124" s="154">
        <f>SUM(J124:Q124)</f>
        <v>225</v>
      </c>
      <c r="J124" s="358"/>
      <c r="K124" s="50"/>
      <c r="L124" s="50"/>
      <c r="M124" s="50">
        <v>225</v>
      </c>
      <c r="N124" s="50"/>
      <c r="O124" s="50"/>
      <c r="P124" s="50"/>
      <c r="Q124" s="50"/>
      <c r="R124" s="197"/>
      <c r="S124" s="197"/>
      <c r="T124" s="197">
        <v>188</v>
      </c>
      <c r="U124" s="197"/>
      <c r="V124" s="197"/>
      <c r="W124" s="197"/>
      <c r="X124" s="197"/>
      <c r="Y124" s="197"/>
      <c r="Z124" s="197"/>
    </row>
    <row r="125" spans="1:34" ht="15.75" outlineLevel="1" x14ac:dyDescent="0.2">
      <c r="A125" s="83">
        <v>14</v>
      </c>
      <c r="B125" s="128" t="s">
        <v>232</v>
      </c>
      <c r="C125" s="80" t="s">
        <v>77</v>
      </c>
      <c r="D125" s="425" t="s">
        <v>118</v>
      </c>
      <c r="E125" s="409" t="s">
        <v>119</v>
      </c>
      <c r="F125" s="93" t="str">
        <f>D125&amp;" "&amp;E125</f>
        <v>Valdis Skudra</v>
      </c>
      <c r="G125" s="135" t="s">
        <v>55</v>
      </c>
      <c r="H125" s="173">
        <v>161</v>
      </c>
      <c r="I125" s="154">
        <f>SUM(J125:Q125)</f>
        <v>161</v>
      </c>
      <c r="J125" s="358"/>
      <c r="K125" s="50"/>
      <c r="L125" s="50"/>
      <c r="M125" s="50">
        <v>161</v>
      </c>
      <c r="N125" s="50"/>
      <c r="O125" s="50"/>
      <c r="P125" s="50"/>
      <c r="Q125" s="50"/>
      <c r="R125" s="197"/>
      <c r="S125" s="197"/>
      <c r="T125" s="197">
        <v>152</v>
      </c>
      <c r="U125" s="197"/>
      <c r="V125" s="197">
        <v>167</v>
      </c>
      <c r="W125" s="197"/>
      <c r="X125" s="197"/>
      <c r="Y125" s="197"/>
      <c r="Z125" s="197"/>
    </row>
    <row r="126" spans="1:34" ht="15.75" outlineLevel="1" x14ac:dyDescent="0.2">
      <c r="A126" s="83">
        <v>15</v>
      </c>
      <c r="B126" s="128" t="s">
        <v>232</v>
      </c>
      <c r="C126" s="80" t="s">
        <v>77</v>
      </c>
      <c r="D126" s="425" t="s">
        <v>120</v>
      </c>
      <c r="E126" s="409" t="s">
        <v>121</v>
      </c>
      <c r="F126" s="435" t="str">
        <f>D126&amp;" "&amp;E126</f>
        <v>Aivars Beļickis</v>
      </c>
      <c r="G126" s="135" t="s">
        <v>55</v>
      </c>
      <c r="H126" s="173">
        <v>125</v>
      </c>
      <c r="I126" s="154">
        <f>SUM(J126:Q126)</f>
        <v>0</v>
      </c>
      <c r="J126" s="358"/>
      <c r="K126" s="50"/>
      <c r="L126" s="50"/>
      <c r="M126" s="50"/>
      <c r="N126" s="50"/>
      <c r="O126" s="50"/>
      <c r="P126" s="50"/>
      <c r="Q126" s="50"/>
      <c r="R126" s="197">
        <v>125</v>
      </c>
      <c r="S126" s="197"/>
      <c r="T126" s="197">
        <v>322</v>
      </c>
      <c r="U126" s="197"/>
      <c r="V126" s="197">
        <v>125</v>
      </c>
      <c r="W126" s="197"/>
      <c r="X126" s="197"/>
      <c r="Y126" s="197"/>
      <c r="Z126" s="197"/>
    </row>
    <row r="127" spans="1:34" ht="15.75" outlineLevel="1" x14ac:dyDescent="0.2">
      <c r="A127" s="83">
        <v>16</v>
      </c>
      <c r="B127" s="128" t="s">
        <v>232</v>
      </c>
      <c r="C127" s="80" t="s">
        <v>77</v>
      </c>
      <c r="D127" s="425" t="s">
        <v>125</v>
      </c>
      <c r="E127" s="409" t="s">
        <v>126</v>
      </c>
      <c r="F127" s="435" t="str">
        <f>D127&amp;" "&amp;E127</f>
        <v>Ģirts Ķebers</v>
      </c>
      <c r="G127" s="135" t="s">
        <v>55</v>
      </c>
      <c r="H127" s="173">
        <v>0</v>
      </c>
      <c r="I127" s="276">
        <f>SUM(J127:Q127)</f>
        <v>0</v>
      </c>
      <c r="J127" s="276"/>
      <c r="K127" s="51"/>
      <c r="L127" s="51"/>
      <c r="M127" s="51"/>
      <c r="N127" s="50"/>
      <c r="O127" s="50"/>
      <c r="P127" s="50"/>
      <c r="Q127" s="50"/>
      <c r="R127" s="197"/>
      <c r="S127" s="197"/>
      <c r="T127" s="197"/>
      <c r="U127" s="197"/>
      <c r="V127" s="197">
        <v>93</v>
      </c>
      <c r="W127" s="197"/>
      <c r="X127" s="197"/>
      <c r="Y127" s="197"/>
      <c r="Z127" s="197"/>
    </row>
    <row r="128" spans="1:34" ht="16.5" outlineLevel="1" thickBot="1" x14ac:dyDescent="0.25">
      <c r="A128" s="214">
        <v>17</v>
      </c>
      <c r="B128" s="129" t="s">
        <v>232</v>
      </c>
      <c r="C128" s="80" t="s">
        <v>77</v>
      </c>
      <c r="D128" s="426" t="s">
        <v>103</v>
      </c>
      <c r="E128" s="412" t="s">
        <v>104</v>
      </c>
      <c r="F128" s="436" t="str">
        <f>D128&amp;" "&amp;E128</f>
        <v>Pauls Aizpurvs</v>
      </c>
      <c r="G128" s="244" t="s">
        <v>2</v>
      </c>
      <c r="H128" s="181">
        <v>0</v>
      </c>
      <c r="I128" s="277">
        <f>SUM(J128:Q128)</f>
        <v>0</v>
      </c>
      <c r="J128" s="277"/>
      <c r="K128" s="53"/>
      <c r="L128" s="53"/>
      <c r="M128" s="53"/>
      <c r="N128" s="52"/>
      <c r="O128" s="52"/>
      <c r="P128" s="52"/>
      <c r="Q128" s="52"/>
      <c r="R128" s="199"/>
      <c r="S128" s="199"/>
      <c r="T128" s="199"/>
      <c r="U128" s="199"/>
      <c r="V128" s="199"/>
      <c r="W128" s="199"/>
      <c r="X128" s="199">
        <v>125</v>
      </c>
      <c r="Y128" s="199"/>
      <c r="Z128" s="199"/>
    </row>
  </sheetData>
  <sortState ref="C112:Z128">
    <sortCondition descending="1" ref="H112:H128"/>
  </sortState>
  <phoneticPr fontId="0" type="noConversion"/>
  <conditionalFormatting sqref="E112:F112 E8:F15">
    <cfRule type="expression" dxfId="9" priority="14" stopIfTrue="1">
      <formula>#REF!=2</formula>
    </cfRule>
  </conditionalFormatting>
  <conditionalFormatting sqref="G8:G15 AC48:AC49 AC15:AC44 G112:G113 G115:G123">
    <cfRule type="cellIs" dxfId="8" priority="15" stopIfTrue="1" operator="lessThan">
      <formula>1</formula>
    </cfRule>
  </conditionalFormatting>
  <conditionalFormatting sqref="E113:F113 E115:F123">
    <cfRule type="expression" dxfId="7" priority="7" stopIfTrue="1">
      <formula>#REF!=2</formula>
    </cfRule>
  </conditionalFormatting>
  <conditionalFormatting sqref="G114">
    <cfRule type="cellIs" dxfId="6" priority="2" stopIfTrue="1" operator="lessThan">
      <formula>1</formula>
    </cfRule>
  </conditionalFormatting>
  <conditionalFormatting sqref="E114:F114">
    <cfRule type="expression" dxfId="5" priority="1" stopIfTrue="1">
      <formula>#REF!=2</formula>
    </cfRule>
  </conditionalFormatting>
  <pageMargins left="0.9055118110236221" right="0.27559055118110237" top="0.39370078740157483" bottom="0.11811023622047245" header="0.11811023622047245" footer="0.19685039370078741"/>
  <pageSetup paperSize="9" scale="61" fitToHeight="2" orientation="portrait" r:id="rId1"/>
  <headerFooter alignWithMargins="0">
    <oddHeader>&amp;R &amp;D / &amp;T</oddHeader>
  </headerFooter>
  <rowBreaks count="1" manualBreakCount="1">
    <brk id="66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49"/>
  <sheetViews>
    <sheetView view="pageBreakPreview" zoomScaleNormal="100" zoomScaleSheetLayoutView="100" workbookViewId="0">
      <selection activeCell="AN50" sqref="AN50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3.42578125" customWidth="1"/>
    <col min="5" max="5" width="14.140625" customWidth="1"/>
    <col min="9" max="9" width="9.140625" hidden="1" customWidth="1" outlineLevel="1"/>
    <col min="10" max="12" width="18.5703125" hidden="1" customWidth="1" outlineLevel="1"/>
    <col min="13" max="13" width="15.7109375" hidden="1" customWidth="1" outlineLevel="1"/>
    <col min="14" max="14" width="5" hidden="1" customWidth="1" outlineLevel="1"/>
    <col min="15" max="15" width="4.7109375" hidden="1" customWidth="1" outlineLevel="1"/>
    <col min="16" max="16" width="5" hidden="1" customWidth="1" outlineLevel="1"/>
    <col min="17" max="17" width="5.85546875" hidden="1" customWidth="1" outlineLevel="1"/>
    <col min="18" max="18" width="17.140625" style="330" hidden="1" customWidth="1" outlineLevel="1"/>
    <col min="19" max="19" width="6.42578125" style="330" hidden="1" customWidth="1" outlineLevel="1"/>
    <col min="20" max="20" width="23.28515625" style="330" hidden="1" customWidth="1" outlineLevel="1"/>
    <col min="21" max="21" width="7.7109375" style="330" hidden="1" customWidth="1" outlineLevel="1"/>
    <col min="22" max="22" width="7.7109375" style="392" hidden="1" customWidth="1" outlineLevel="1"/>
    <col min="23" max="23" width="18.7109375" style="97" hidden="1" customWidth="1" outlineLevel="1"/>
    <col min="24" max="24" width="5.5703125" style="97" hidden="1" customWidth="1" outlineLevel="1"/>
    <col min="25" max="25" width="5.5703125" style="392" hidden="1" customWidth="1" outlineLevel="1"/>
    <col min="26" max="29" width="8.85546875" style="97" hidden="1" customWidth="1" outlineLevel="1"/>
    <col min="30" max="30" width="18.5703125" style="97" hidden="1" customWidth="1" outlineLevel="1"/>
    <col min="31" max="31" width="0" hidden="1" customWidth="1" outlineLevel="1"/>
    <col min="32" max="32" width="19.85546875" hidden="1" customWidth="1" outlineLevel="1"/>
    <col min="33" max="33" width="12.5703125" hidden="1" customWidth="1" outlineLevel="1"/>
    <col min="34" max="34" width="9.140625" collapsed="1"/>
  </cols>
  <sheetData>
    <row r="1" spans="1:33" ht="18.75" customHeight="1" thickBot="1" x14ac:dyDescent="0.25">
      <c r="A1" s="307" t="s">
        <v>319</v>
      </c>
      <c r="B1" s="308"/>
      <c r="C1" s="308"/>
      <c r="D1" s="308"/>
      <c r="E1" s="308"/>
      <c r="F1" s="309"/>
      <c r="G1" s="309"/>
      <c r="H1" s="123"/>
      <c r="I1" s="123"/>
    </row>
    <row r="2" spans="1:33" ht="13.5" customHeight="1" thickBot="1" x14ac:dyDescent="0.25">
      <c r="A2" s="313" t="s">
        <v>309</v>
      </c>
      <c r="B2" s="314"/>
      <c r="C2" s="314"/>
      <c r="D2" s="314"/>
      <c r="E2" s="314"/>
      <c r="F2" s="315"/>
      <c r="G2" s="315"/>
      <c r="H2" s="123"/>
      <c r="I2" s="123"/>
    </row>
    <row r="3" spans="1:33" ht="31.5" customHeight="1" thickBot="1" x14ac:dyDescent="0.25">
      <c r="A3" s="316" t="s">
        <v>19</v>
      </c>
      <c r="B3" s="316"/>
      <c r="C3" s="316"/>
      <c r="D3" s="316"/>
      <c r="E3" s="316"/>
      <c r="F3" s="316"/>
      <c r="G3" s="316"/>
      <c r="H3" s="249"/>
      <c r="I3" s="266"/>
      <c r="N3" s="323" t="s">
        <v>317</v>
      </c>
      <c r="O3" s="324"/>
      <c r="P3" s="324"/>
      <c r="Q3" s="325"/>
      <c r="R3" s="331" t="s">
        <v>250</v>
      </c>
      <c r="S3" s="331"/>
      <c r="T3" s="331" t="s">
        <v>250</v>
      </c>
      <c r="U3" s="331"/>
      <c r="V3" s="393"/>
      <c r="W3" s="122" t="s">
        <v>250</v>
      </c>
      <c r="X3" s="122"/>
      <c r="Y3" s="393"/>
      <c r="Z3" s="122" t="s">
        <v>250</v>
      </c>
      <c r="AA3" s="122"/>
      <c r="AB3" s="122"/>
      <c r="AC3" s="122" t="s">
        <v>250</v>
      </c>
      <c r="AD3" s="122" t="s">
        <v>250</v>
      </c>
    </row>
    <row r="4" spans="1:33" ht="26.25" customHeight="1" thickBot="1" x14ac:dyDescent="0.25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4"/>
      <c r="J4" s="127" t="s">
        <v>251</v>
      </c>
      <c r="K4" s="127"/>
      <c r="L4" s="127" t="s">
        <v>252</v>
      </c>
      <c r="M4" s="127"/>
      <c r="N4" s="326" t="s">
        <v>243</v>
      </c>
      <c r="O4" s="327"/>
      <c r="P4" s="326" t="s">
        <v>244</v>
      </c>
      <c r="Q4" s="328"/>
      <c r="R4" s="332" t="s">
        <v>232</v>
      </c>
      <c r="S4" s="332"/>
      <c r="T4" s="332" t="s">
        <v>231</v>
      </c>
      <c r="U4" s="332"/>
      <c r="V4" s="99" t="s">
        <v>245</v>
      </c>
      <c r="W4" s="99" t="s">
        <v>245</v>
      </c>
      <c r="X4" s="99" t="s">
        <v>245</v>
      </c>
      <c r="Y4" s="99" t="s">
        <v>246</v>
      </c>
      <c r="Z4" s="99" t="s">
        <v>246</v>
      </c>
      <c r="AA4" s="99" t="s">
        <v>246</v>
      </c>
      <c r="AB4" s="99"/>
      <c r="AC4" s="99"/>
      <c r="AD4" s="99" t="s">
        <v>247</v>
      </c>
    </row>
    <row r="5" spans="1:33" ht="15.75" thickBot="1" x14ac:dyDescent="0.25">
      <c r="A5" s="4">
        <v>1</v>
      </c>
      <c r="B5" s="8">
        <f t="shared" ref="B5:B11" si="0">SUM(F5:G5)</f>
        <v>245</v>
      </c>
      <c r="C5" s="17"/>
      <c r="D5" s="67" t="s">
        <v>301</v>
      </c>
      <c r="E5" s="67" t="s">
        <v>55</v>
      </c>
      <c r="F5" s="18">
        <v>25</v>
      </c>
      <c r="G5" s="19">
        <v>220</v>
      </c>
      <c r="H5" s="125"/>
      <c r="I5" s="125"/>
      <c r="N5" s="317" t="s">
        <v>248</v>
      </c>
      <c r="O5" s="318" t="s">
        <v>249</v>
      </c>
      <c r="P5" s="318" t="s">
        <v>248</v>
      </c>
      <c r="Q5" s="318" t="s">
        <v>249</v>
      </c>
      <c r="R5" s="332"/>
      <c r="S5" s="332"/>
      <c r="T5" s="332"/>
      <c r="U5" s="332"/>
      <c r="V5" s="394"/>
      <c r="W5" s="99"/>
      <c r="X5" s="99"/>
      <c r="Y5" s="394"/>
      <c r="Z5" s="99"/>
      <c r="AA5" s="99"/>
      <c r="AB5" s="99"/>
      <c r="AC5" s="99"/>
      <c r="AD5" s="99"/>
    </row>
    <row r="6" spans="1:33" ht="16.5" thickBot="1" x14ac:dyDescent="0.25">
      <c r="A6" s="4">
        <v>2</v>
      </c>
      <c r="B6" s="8">
        <f t="shared" si="0"/>
        <v>219</v>
      </c>
      <c r="C6" s="17"/>
      <c r="D6" s="67" t="s">
        <v>212</v>
      </c>
      <c r="E6" s="67" t="s">
        <v>1</v>
      </c>
      <c r="F6" s="18">
        <v>30</v>
      </c>
      <c r="G6" s="19">
        <v>189</v>
      </c>
      <c r="H6" s="125"/>
      <c r="I6" s="125">
        <v>1</v>
      </c>
      <c r="J6" t="s">
        <v>306</v>
      </c>
      <c r="K6" t="s">
        <v>1</v>
      </c>
      <c r="L6" t="s">
        <v>301</v>
      </c>
      <c r="M6" t="s">
        <v>55</v>
      </c>
      <c r="N6" s="317">
        <v>1</v>
      </c>
      <c r="O6" s="339">
        <v>30</v>
      </c>
      <c r="P6" s="340">
        <v>1</v>
      </c>
      <c r="Q6" s="341">
        <v>220</v>
      </c>
      <c r="R6" s="342" t="s">
        <v>306</v>
      </c>
      <c r="S6" s="329" t="s">
        <v>1</v>
      </c>
      <c r="T6" s="336" t="s">
        <v>212</v>
      </c>
      <c r="U6" s="336" t="s">
        <v>1</v>
      </c>
      <c r="V6" s="395">
        <f>Q6+O6</f>
        <v>250</v>
      </c>
      <c r="W6" t="s">
        <v>184</v>
      </c>
      <c r="X6" t="s">
        <v>26</v>
      </c>
      <c r="Y6" s="397">
        <f>Q6+O6</f>
        <v>250</v>
      </c>
      <c r="Z6" s="336" t="s">
        <v>212</v>
      </c>
      <c r="AA6" s="336" t="s">
        <v>1</v>
      </c>
      <c r="AB6" s="391">
        <v>30</v>
      </c>
      <c r="AC6" s="97">
        <f>O6+Q6</f>
        <v>250</v>
      </c>
      <c r="AD6" s="269" t="s">
        <v>269</v>
      </c>
      <c r="AE6" s="269" t="s">
        <v>205</v>
      </c>
      <c r="AF6" s="92" t="s">
        <v>195</v>
      </c>
      <c r="AG6" s="134" t="s">
        <v>1</v>
      </c>
    </row>
    <row r="7" spans="1:33" ht="16.5" thickBot="1" x14ac:dyDescent="0.25">
      <c r="A7" s="4">
        <v>3</v>
      </c>
      <c r="B7" s="8">
        <f t="shared" si="0"/>
        <v>187</v>
      </c>
      <c r="C7" s="17"/>
      <c r="D7" s="67" t="s">
        <v>196</v>
      </c>
      <c r="E7" s="67" t="s">
        <v>26</v>
      </c>
      <c r="F7" s="18">
        <v>22</v>
      </c>
      <c r="G7" s="19">
        <v>165</v>
      </c>
      <c r="H7" s="125"/>
      <c r="I7" s="125">
        <v>2</v>
      </c>
      <c r="J7" t="s">
        <v>191</v>
      </c>
      <c r="K7" t="s">
        <v>26</v>
      </c>
      <c r="L7" t="s">
        <v>212</v>
      </c>
      <c r="M7" t="s">
        <v>1</v>
      </c>
      <c r="N7" s="317">
        <v>2</v>
      </c>
      <c r="O7" s="339">
        <v>25</v>
      </c>
      <c r="P7" s="340">
        <v>2</v>
      </c>
      <c r="Q7" s="341">
        <v>189</v>
      </c>
      <c r="R7" s="342" t="s">
        <v>185</v>
      </c>
      <c r="S7" s="329" t="s">
        <v>26</v>
      </c>
      <c r="T7" s="329" t="s">
        <v>301</v>
      </c>
      <c r="U7" s="329" t="s">
        <v>55</v>
      </c>
      <c r="V7" s="395">
        <f t="shared" ref="V7:V10" si="1">Q7+O7</f>
        <v>214</v>
      </c>
      <c r="W7" t="s">
        <v>218</v>
      </c>
      <c r="X7" t="s">
        <v>1</v>
      </c>
      <c r="Y7" s="397">
        <f>Q7+O7</f>
        <v>214</v>
      </c>
      <c r="Z7" s="336" t="s">
        <v>312</v>
      </c>
      <c r="AA7" s="336" t="s">
        <v>55</v>
      </c>
      <c r="AB7" s="391">
        <v>25</v>
      </c>
      <c r="AC7" s="97">
        <f t="shared" ref="AC7:AC13" si="2">O7+Q7</f>
        <v>214</v>
      </c>
      <c r="AD7" s="269" t="s">
        <v>195</v>
      </c>
      <c r="AE7" s="269" t="s">
        <v>1</v>
      </c>
      <c r="AF7" s="93" t="s">
        <v>269</v>
      </c>
      <c r="AG7" s="135" t="s">
        <v>3</v>
      </c>
    </row>
    <row r="8" spans="1:33" ht="16.5" thickBot="1" x14ac:dyDescent="0.25">
      <c r="A8" s="4">
        <v>4</v>
      </c>
      <c r="B8" s="8">
        <f t="shared" si="0"/>
        <v>167</v>
      </c>
      <c r="C8" s="17"/>
      <c r="D8" s="67" t="s">
        <v>311</v>
      </c>
      <c r="E8" s="67" t="s">
        <v>26</v>
      </c>
      <c r="F8" s="18">
        <v>20</v>
      </c>
      <c r="G8" s="19">
        <v>147</v>
      </c>
      <c r="H8" s="125"/>
      <c r="I8" s="125">
        <v>3</v>
      </c>
      <c r="J8" t="s">
        <v>185</v>
      </c>
      <c r="K8" t="s">
        <v>26</v>
      </c>
      <c r="L8" t="s">
        <v>196</v>
      </c>
      <c r="M8" t="s">
        <v>26</v>
      </c>
      <c r="N8" s="317">
        <v>3</v>
      </c>
      <c r="O8" s="339">
        <v>22</v>
      </c>
      <c r="P8" s="340">
        <v>3</v>
      </c>
      <c r="Q8" s="341">
        <v>165</v>
      </c>
      <c r="R8" s="342" t="s">
        <v>184</v>
      </c>
      <c r="S8" s="329" t="s">
        <v>26</v>
      </c>
      <c r="T8" s="329" t="s">
        <v>196</v>
      </c>
      <c r="U8" s="329" t="s">
        <v>26</v>
      </c>
      <c r="V8" s="395">
        <f t="shared" si="1"/>
        <v>187</v>
      </c>
      <c r="W8" t="s">
        <v>280</v>
      </c>
      <c r="X8" t="s">
        <v>1</v>
      </c>
      <c r="Y8" s="397"/>
      <c r="Z8" s="111"/>
      <c r="AA8" s="111"/>
      <c r="AB8" s="111">
        <v>22</v>
      </c>
      <c r="AC8" s="97">
        <f t="shared" si="2"/>
        <v>187</v>
      </c>
      <c r="AD8" s="269" t="s">
        <v>206</v>
      </c>
      <c r="AE8" s="269" t="s">
        <v>26</v>
      </c>
      <c r="AF8" s="93" t="s">
        <v>198</v>
      </c>
      <c r="AG8" s="135" t="s">
        <v>1</v>
      </c>
    </row>
    <row r="9" spans="1:33" ht="16.5" thickBot="1" x14ac:dyDescent="0.25">
      <c r="A9" s="4">
        <v>5</v>
      </c>
      <c r="B9" s="8">
        <f t="shared" si="0"/>
        <v>150</v>
      </c>
      <c r="C9" s="17"/>
      <c r="D9" s="67" t="s">
        <v>208</v>
      </c>
      <c r="E9" s="67" t="s">
        <v>26</v>
      </c>
      <c r="F9" s="18">
        <v>18</v>
      </c>
      <c r="G9" s="19">
        <v>132</v>
      </c>
      <c r="H9" s="125"/>
      <c r="I9" s="125">
        <v>4</v>
      </c>
      <c r="J9" t="s">
        <v>184</v>
      </c>
      <c r="K9" t="s">
        <v>26</v>
      </c>
      <c r="L9" t="s">
        <v>311</v>
      </c>
      <c r="M9" t="s">
        <v>26</v>
      </c>
      <c r="N9" s="317">
        <v>4</v>
      </c>
      <c r="O9" s="339">
        <v>20</v>
      </c>
      <c r="P9" s="340">
        <v>4</v>
      </c>
      <c r="Q9" s="341">
        <v>147</v>
      </c>
      <c r="R9" s="342" t="s">
        <v>269</v>
      </c>
      <c r="S9" s="329" t="s">
        <v>205</v>
      </c>
      <c r="T9" s="333" t="s">
        <v>311</v>
      </c>
      <c r="U9" s="333" t="s">
        <v>26</v>
      </c>
      <c r="V9" s="395">
        <f t="shared" si="1"/>
        <v>167</v>
      </c>
      <c r="W9" t="s">
        <v>314</v>
      </c>
      <c r="X9" t="s">
        <v>55</v>
      </c>
      <c r="Y9" s="397"/>
      <c r="Z9" s="111"/>
      <c r="AA9" s="111"/>
      <c r="AB9" s="111"/>
      <c r="AC9" s="97">
        <f t="shared" si="2"/>
        <v>167</v>
      </c>
      <c r="AD9" t="s">
        <v>201</v>
      </c>
      <c r="AE9" t="s">
        <v>55</v>
      </c>
      <c r="AF9" s="93" t="s">
        <v>206</v>
      </c>
      <c r="AG9" s="135" t="s">
        <v>2</v>
      </c>
    </row>
    <row r="10" spans="1:33" ht="16.5" thickBot="1" x14ac:dyDescent="0.25">
      <c r="A10" s="4">
        <v>6</v>
      </c>
      <c r="B10" s="8">
        <f t="shared" si="0"/>
        <v>136</v>
      </c>
      <c r="C10" s="17"/>
      <c r="D10" s="67" t="s">
        <v>209</v>
      </c>
      <c r="E10" s="67" t="s">
        <v>26</v>
      </c>
      <c r="F10" s="18">
        <v>16</v>
      </c>
      <c r="G10" s="19">
        <v>120</v>
      </c>
      <c r="H10" s="125"/>
      <c r="I10" s="125">
        <v>5</v>
      </c>
      <c r="J10" t="s">
        <v>218</v>
      </c>
      <c r="K10" t="s">
        <v>1</v>
      </c>
      <c r="L10" t="s">
        <v>208</v>
      </c>
      <c r="M10" t="s">
        <v>26</v>
      </c>
      <c r="N10" s="317">
        <v>5</v>
      </c>
      <c r="O10" s="339">
        <v>18</v>
      </c>
      <c r="P10" s="340">
        <v>5</v>
      </c>
      <c r="Q10" s="341">
        <v>132</v>
      </c>
      <c r="R10" s="343" t="s">
        <v>218</v>
      </c>
      <c r="S10" s="336" t="s">
        <v>1</v>
      </c>
      <c r="T10" s="333" t="s">
        <v>208</v>
      </c>
      <c r="U10" s="333" t="s">
        <v>26</v>
      </c>
      <c r="V10" s="395">
        <f t="shared" si="1"/>
        <v>150</v>
      </c>
      <c r="W10" t="s">
        <v>287</v>
      </c>
      <c r="X10" t="s">
        <v>1</v>
      </c>
      <c r="Y10" s="397"/>
      <c r="AC10" s="97">
        <f t="shared" si="2"/>
        <v>150</v>
      </c>
      <c r="AD10" s="269" t="s">
        <v>207</v>
      </c>
      <c r="AE10" s="269" t="s">
        <v>55</v>
      </c>
      <c r="AF10" s="93" t="s">
        <v>201</v>
      </c>
      <c r="AG10" s="135" t="s">
        <v>55</v>
      </c>
    </row>
    <row r="11" spans="1:33" ht="16.5" thickBot="1" x14ac:dyDescent="0.25">
      <c r="A11" s="4">
        <v>7</v>
      </c>
      <c r="B11" s="8">
        <f t="shared" si="0"/>
        <v>125</v>
      </c>
      <c r="C11" s="17"/>
      <c r="D11" s="67" t="s">
        <v>312</v>
      </c>
      <c r="E11" s="67" t="s">
        <v>55</v>
      </c>
      <c r="F11" s="18">
        <v>15</v>
      </c>
      <c r="G11" s="19">
        <v>110</v>
      </c>
      <c r="H11" s="125"/>
      <c r="I11" s="125">
        <v>6</v>
      </c>
      <c r="J11" t="s">
        <v>186</v>
      </c>
      <c r="K11" t="s">
        <v>2</v>
      </c>
      <c r="L11" t="s">
        <v>209</v>
      </c>
      <c r="M11" t="s">
        <v>26</v>
      </c>
      <c r="N11" s="317">
        <v>6</v>
      </c>
      <c r="O11" s="339">
        <v>16</v>
      </c>
      <c r="P11" s="340">
        <v>6</v>
      </c>
      <c r="Q11" s="341">
        <v>120</v>
      </c>
      <c r="R11" s="343" t="s">
        <v>191</v>
      </c>
      <c r="S11" s="336" t="s">
        <v>26</v>
      </c>
      <c r="T11" s="337" t="s">
        <v>209</v>
      </c>
      <c r="U11" s="337" t="s">
        <v>26</v>
      </c>
      <c r="V11" s="396"/>
      <c r="W11" s="99"/>
      <c r="X11" s="99"/>
      <c r="Y11" s="394"/>
      <c r="AC11" s="97">
        <f t="shared" si="2"/>
        <v>136</v>
      </c>
      <c r="AD11" s="269" t="s">
        <v>198</v>
      </c>
      <c r="AE11" s="269" t="s">
        <v>1</v>
      </c>
      <c r="AF11" s="93" t="s">
        <v>197</v>
      </c>
      <c r="AG11" s="135" t="s">
        <v>55</v>
      </c>
    </row>
    <row r="12" spans="1:33" ht="18.75" thickBot="1" x14ac:dyDescent="0.25">
      <c r="A12" s="306" t="s">
        <v>18</v>
      </c>
      <c r="B12" s="306"/>
      <c r="C12" s="306"/>
      <c r="D12" s="306"/>
      <c r="E12" s="306"/>
      <c r="F12" s="306"/>
      <c r="G12" s="306"/>
      <c r="H12" s="249"/>
      <c r="I12" s="427">
        <v>7</v>
      </c>
      <c r="J12" t="s">
        <v>269</v>
      </c>
      <c r="K12" t="s">
        <v>205</v>
      </c>
      <c r="L12" t="s">
        <v>312</v>
      </c>
      <c r="M12" t="s">
        <v>55</v>
      </c>
      <c r="N12" s="317">
        <v>7</v>
      </c>
      <c r="O12" s="339">
        <v>15</v>
      </c>
      <c r="P12" s="340">
        <v>7</v>
      </c>
      <c r="Q12" s="341">
        <v>110</v>
      </c>
      <c r="R12" s="342" t="s">
        <v>195</v>
      </c>
      <c r="S12" s="329" t="s">
        <v>1</v>
      </c>
      <c r="T12" s="336" t="s">
        <v>312</v>
      </c>
      <c r="U12" s="336" t="s">
        <v>55</v>
      </c>
      <c r="V12" s="395"/>
      <c r="W12" s="99"/>
      <c r="X12" s="99"/>
      <c r="Y12" s="394"/>
      <c r="Z12" s="99"/>
      <c r="AA12" s="99"/>
      <c r="AB12" s="99"/>
      <c r="AC12" s="97">
        <f t="shared" si="2"/>
        <v>125</v>
      </c>
      <c r="AD12" s="269" t="s">
        <v>279</v>
      </c>
      <c r="AE12" s="269" t="s">
        <v>3</v>
      </c>
      <c r="AF12" s="93" t="s">
        <v>279</v>
      </c>
      <c r="AG12" s="135" t="s">
        <v>3</v>
      </c>
    </row>
    <row r="13" spans="1:33" ht="26.25" thickBot="1" x14ac:dyDescent="0.25">
      <c r="A13" s="3" t="s">
        <v>23</v>
      </c>
      <c r="B13" s="6" t="s">
        <v>56</v>
      </c>
      <c r="C13" s="3" t="s">
        <v>17</v>
      </c>
      <c r="D13" s="3" t="s">
        <v>234</v>
      </c>
      <c r="E13" s="3" t="s">
        <v>4</v>
      </c>
      <c r="F13" s="7" t="s">
        <v>22</v>
      </c>
      <c r="G13" s="7" t="s">
        <v>21</v>
      </c>
      <c r="H13" s="124"/>
      <c r="I13" s="125">
        <v>8</v>
      </c>
      <c r="J13" t="s">
        <v>199</v>
      </c>
      <c r="K13" t="s">
        <v>26</v>
      </c>
      <c r="N13" s="317">
        <v>8</v>
      </c>
      <c r="O13" s="339">
        <v>14</v>
      </c>
      <c r="P13" s="340">
        <v>8</v>
      </c>
      <c r="Q13" s="341">
        <v>102</v>
      </c>
      <c r="R13" s="342" t="s">
        <v>199</v>
      </c>
      <c r="S13" s="329" t="s">
        <v>26</v>
      </c>
      <c r="Z13" s="99"/>
      <c r="AA13" s="99"/>
      <c r="AB13" s="99"/>
      <c r="AC13" s="97">
        <f t="shared" si="2"/>
        <v>116</v>
      </c>
      <c r="AD13" s="269" t="s">
        <v>215</v>
      </c>
      <c r="AE13" s="269" t="s">
        <v>55</v>
      </c>
      <c r="AF13" s="93" t="s">
        <v>215</v>
      </c>
      <c r="AG13" s="135" t="s">
        <v>55</v>
      </c>
    </row>
    <row r="14" spans="1:33" ht="16.5" thickBot="1" x14ac:dyDescent="0.25">
      <c r="A14" s="4">
        <v>1</v>
      </c>
      <c r="B14" s="268">
        <f t="shared" ref="B14:B34" si="3">SUM(F14:G14)</f>
        <v>250</v>
      </c>
      <c r="C14" s="269"/>
      <c r="D14" s="269" t="s">
        <v>306</v>
      </c>
      <c r="E14" s="269" t="s">
        <v>1</v>
      </c>
      <c r="F14" s="18">
        <v>30</v>
      </c>
      <c r="G14" s="11">
        <v>220</v>
      </c>
      <c r="H14" s="126"/>
      <c r="I14" s="125">
        <v>9</v>
      </c>
      <c r="J14" t="s">
        <v>192</v>
      </c>
      <c r="K14" t="s">
        <v>55</v>
      </c>
      <c r="N14" s="317">
        <v>9</v>
      </c>
      <c r="O14" s="339">
        <v>13</v>
      </c>
      <c r="P14" s="340">
        <v>9</v>
      </c>
      <c r="Q14" s="341">
        <v>94</v>
      </c>
      <c r="R14" s="342" t="s">
        <v>186</v>
      </c>
      <c r="S14" s="329" t="s">
        <v>2</v>
      </c>
      <c r="AD14" s="99"/>
      <c r="AF14" s="93" t="s">
        <v>207</v>
      </c>
      <c r="AG14" s="135" t="s">
        <v>55</v>
      </c>
    </row>
    <row r="15" spans="1:33" ht="16.5" thickBot="1" x14ac:dyDescent="0.25">
      <c r="A15" s="4">
        <v>2</v>
      </c>
      <c r="B15" s="268">
        <f t="shared" si="3"/>
        <v>205</v>
      </c>
      <c r="C15" s="269"/>
      <c r="D15" s="269" t="s">
        <v>191</v>
      </c>
      <c r="E15" s="269" t="s">
        <v>26</v>
      </c>
      <c r="F15" s="18">
        <v>16</v>
      </c>
      <c r="G15" s="11">
        <v>189</v>
      </c>
      <c r="H15" s="126"/>
      <c r="I15" s="427">
        <v>10</v>
      </c>
      <c r="J15" t="s">
        <v>195</v>
      </c>
      <c r="K15" t="s">
        <v>1</v>
      </c>
      <c r="N15" s="317">
        <v>10</v>
      </c>
      <c r="O15" s="339">
        <v>12</v>
      </c>
      <c r="P15" s="340">
        <v>10</v>
      </c>
      <c r="Q15" s="341">
        <v>89</v>
      </c>
      <c r="R15" s="344" t="s">
        <v>280</v>
      </c>
      <c r="S15" s="334" t="s">
        <v>1</v>
      </c>
      <c r="AF15" s="93" t="s">
        <v>214</v>
      </c>
      <c r="AG15" s="135" t="s">
        <v>55</v>
      </c>
    </row>
    <row r="16" spans="1:33" ht="16.5" thickBot="1" x14ac:dyDescent="0.25">
      <c r="A16" s="4">
        <v>3</v>
      </c>
      <c r="B16" s="268">
        <f t="shared" si="3"/>
        <v>190</v>
      </c>
      <c r="C16" s="269"/>
      <c r="D16" s="269" t="s">
        <v>185</v>
      </c>
      <c r="E16" s="269" t="s">
        <v>26</v>
      </c>
      <c r="F16" s="18">
        <v>25</v>
      </c>
      <c r="G16" s="270">
        <v>165</v>
      </c>
      <c r="H16" s="125"/>
      <c r="I16" s="125">
        <v>11</v>
      </c>
      <c r="J16" t="s">
        <v>210</v>
      </c>
      <c r="K16" t="s">
        <v>55</v>
      </c>
      <c r="N16" s="317">
        <v>11</v>
      </c>
      <c r="O16" s="339">
        <v>11</v>
      </c>
      <c r="P16" s="340">
        <v>11</v>
      </c>
      <c r="Q16" s="341">
        <v>86</v>
      </c>
      <c r="R16" s="344" t="s">
        <v>206</v>
      </c>
      <c r="S16" s="334" t="s">
        <v>26</v>
      </c>
      <c r="AF16" s="93" t="s">
        <v>258</v>
      </c>
      <c r="AG16" s="135" t="s">
        <v>55</v>
      </c>
    </row>
    <row r="17" spans="1:33" s="97" customFormat="1" ht="16.5" thickBot="1" x14ac:dyDescent="0.25">
      <c r="A17" s="4">
        <v>4</v>
      </c>
      <c r="B17" s="268">
        <f t="shared" si="3"/>
        <v>169</v>
      </c>
      <c r="C17" s="269"/>
      <c r="D17" s="269" t="s">
        <v>184</v>
      </c>
      <c r="E17" s="269" t="s">
        <v>26</v>
      </c>
      <c r="F17" s="18">
        <v>22</v>
      </c>
      <c r="G17" s="11">
        <v>147</v>
      </c>
      <c r="H17" s="126"/>
      <c r="I17" s="427">
        <v>12</v>
      </c>
      <c r="J17" t="s">
        <v>206</v>
      </c>
      <c r="K17" t="s">
        <v>26</v>
      </c>
      <c r="L17"/>
      <c r="M17"/>
      <c r="N17" s="317">
        <v>12</v>
      </c>
      <c r="O17" s="339">
        <v>10</v>
      </c>
      <c r="P17" s="340">
        <v>12</v>
      </c>
      <c r="Q17" s="341">
        <v>83</v>
      </c>
      <c r="R17" s="345" t="s">
        <v>192</v>
      </c>
      <c r="S17" s="330" t="s">
        <v>55</v>
      </c>
      <c r="T17" s="330"/>
      <c r="U17" s="330"/>
      <c r="V17" s="392"/>
      <c r="Y17" s="392"/>
      <c r="AE17"/>
      <c r="AF17" s="93" t="s">
        <v>325</v>
      </c>
      <c r="AG17" s="135" t="s">
        <v>3</v>
      </c>
    </row>
    <row r="18" spans="1:33" s="97" customFormat="1" ht="16.5" thickBot="1" x14ac:dyDescent="0.25">
      <c r="A18" s="4">
        <v>5</v>
      </c>
      <c r="B18" s="268">
        <f t="shared" si="3"/>
        <v>150</v>
      </c>
      <c r="C18" s="269"/>
      <c r="D18" s="269" t="s">
        <v>218</v>
      </c>
      <c r="E18" s="269" t="s">
        <v>1</v>
      </c>
      <c r="F18" s="18">
        <v>18</v>
      </c>
      <c r="G18" s="11">
        <v>132</v>
      </c>
      <c r="H18" s="125"/>
      <c r="I18" s="125">
        <v>13</v>
      </c>
      <c r="J18" t="s">
        <v>280</v>
      </c>
      <c r="K18" t="s">
        <v>1</v>
      </c>
      <c r="L18"/>
      <c r="M18"/>
      <c r="N18" s="319"/>
      <c r="O18" s="320"/>
      <c r="P18" s="317">
        <v>13</v>
      </c>
      <c r="Q18" s="338">
        <v>80</v>
      </c>
      <c r="R18" s="330"/>
      <c r="S18" s="330"/>
      <c r="T18" s="330"/>
      <c r="U18" s="330"/>
      <c r="V18" s="392"/>
      <c r="Y18" s="392"/>
      <c r="AF18" s="93" t="s">
        <v>326</v>
      </c>
      <c r="AG18" s="135" t="s">
        <v>1</v>
      </c>
    </row>
    <row r="19" spans="1:33" s="97" customFormat="1" ht="16.5" thickBot="1" x14ac:dyDescent="0.25">
      <c r="A19" s="4">
        <v>6</v>
      </c>
      <c r="B19" s="268">
        <f t="shared" si="3"/>
        <v>133</v>
      </c>
      <c r="C19" s="269"/>
      <c r="D19" s="269" t="s">
        <v>186</v>
      </c>
      <c r="E19" s="269" t="s">
        <v>2</v>
      </c>
      <c r="F19" s="18">
        <v>13</v>
      </c>
      <c r="G19" s="11">
        <v>120</v>
      </c>
      <c r="H19" s="126"/>
      <c r="I19" s="125">
        <v>14</v>
      </c>
      <c r="J19" t="s">
        <v>203</v>
      </c>
      <c r="K19" t="s">
        <v>26</v>
      </c>
      <c r="L19"/>
      <c r="M19"/>
      <c r="N19" s="319"/>
      <c r="O19" s="320"/>
      <c r="P19" s="317">
        <v>14</v>
      </c>
      <c r="Q19" s="338">
        <v>77</v>
      </c>
      <c r="R19" s="330"/>
      <c r="S19" s="330"/>
      <c r="T19" s="330"/>
      <c r="U19" s="330"/>
      <c r="V19" s="392"/>
      <c r="Y19" s="392"/>
      <c r="AF19" s="93" t="s">
        <v>327</v>
      </c>
      <c r="AG19" s="135" t="s">
        <v>55</v>
      </c>
    </row>
    <row r="20" spans="1:33" s="97" customFormat="1" ht="16.5" thickBot="1" x14ac:dyDescent="0.25">
      <c r="A20" s="4">
        <v>7</v>
      </c>
      <c r="B20" s="268">
        <f t="shared" si="3"/>
        <v>130</v>
      </c>
      <c r="C20" s="269" t="s">
        <v>247</v>
      </c>
      <c r="D20" s="269" t="s">
        <v>269</v>
      </c>
      <c r="E20" s="269" t="s">
        <v>205</v>
      </c>
      <c r="F20" s="18">
        <v>20</v>
      </c>
      <c r="G20" s="270">
        <v>110</v>
      </c>
      <c r="H20" s="126"/>
      <c r="I20" s="427">
        <v>15</v>
      </c>
      <c r="J20" t="s">
        <v>201</v>
      </c>
      <c r="K20" t="s">
        <v>55</v>
      </c>
      <c r="L20"/>
      <c r="M20"/>
      <c r="N20" s="319"/>
      <c r="O20" s="320"/>
      <c r="P20" s="317">
        <v>15</v>
      </c>
      <c r="Q20" s="338">
        <v>74</v>
      </c>
      <c r="R20" s="330"/>
      <c r="S20" s="330"/>
      <c r="T20" s="330"/>
      <c r="U20" s="330"/>
      <c r="V20" s="392"/>
      <c r="Y20" s="392"/>
      <c r="AF20" s="93" t="s">
        <v>328</v>
      </c>
      <c r="AG20" s="135" t="s">
        <v>55</v>
      </c>
    </row>
    <row r="21" spans="1:33" s="97" customFormat="1" ht="16.5" thickBot="1" x14ac:dyDescent="0.25">
      <c r="A21" s="4">
        <v>8</v>
      </c>
      <c r="B21" s="268">
        <f t="shared" si="3"/>
        <v>102</v>
      </c>
      <c r="C21" s="269"/>
      <c r="D21" s="269" t="s">
        <v>199</v>
      </c>
      <c r="E21" s="269" t="s">
        <v>26</v>
      </c>
      <c r="F21" s="18"/>
      <c r="G21" s="270">
        <v>102</v>
      </c>
      <c r="H21" s="125"/>
      <c r="I21" s="125">
        <v>16</v>
      </c>
      <c r="J21" t="s">
        <v>193</v>
      </c>
      <c r="K21" t="s">
        <v>26</v>
      </c>
      <c r="L21"/>
      <c r="M21"/>
      <c r="N21" s="319"/>
      <c r="O21" s="320"/>
      <c r="P21" s="317">
        <v>16</v>
      </c>
      <c r="Q21" s="338">
        <v>71</v>
      </c>
      <c r="R21" s="330"/>
      <c r="S21" s="330"/>
      <c r="T21" s="330"/>
      <c r="U21" s="330"/>
      <c r="V21" s="392"/>
      <c r="Y21" s="392"/>
      <c r="AF21" s="93" t="s">
        <v>329</v>
      </c>
      <c r="AG21" s="135" t="s">
        <v>55</v>
      </c>
    </row>
    <row r="22" spans="1:33" s="97" customFormat="1" ht="16.5" thickBot="1" x14ac:dyDescent="0.25">
      <c r="A22" s="4">
        <v>9</v>
      </c>
      <c r="B22" s="268">
        <f t="shared" si="3"/>
        <v>104</v>
      </c>
      <c r="C22" s="269"/>
      <c r="D22" s="269" t="s">
        <v>192</v>
      </c>
      <c r="E22" s="269" t="s">
        <v>55</v>
      </c>
      <c r="F22" s="18">
        <v>10</v>
      </c>
      <c r="G22" s="270">
        <v>94</v>
      </c>
      <c r="H22" s="126"/>
      <c r="I22" s="125">
        <v>17</v>
      </c>
      <c r="J22" t="s">
        <v>202</v>
      </c>
      <c r="K22" t="s">
        <v>55</v>
      </c>
      <c r="L22"/>
      <c r="M22"/>
      <c r="N22" s="319"/>
      <c r="O22" s="320"/>
      <c r="P22" s="317">
        <v>17</v>
      </c>
      <c r="Q22" s="338">
        <v>68</v>
      </c>
      <c r="R22" s="330"/>
      <c r="S22" s="330"/>
      <c r="T22" s="330"/>
      <c r="U22" s="330"/>
      <c r="V22" s="392"/>
      <c r="Y22" s="392"/>
      <c r="AF22" s="94" t="s">
        <v>330</v>
      </c>
      <c r="AG22" s="244" t="s">
        <v>2</v>
      </c>
    </row>
    <row r="23" spans="1:33" s="97" customFormat="1" ht="15.75" thickBot="1" x14ac:dyDescent="0.25">
      <c r="A23" s="4">
        <v>10</v>
      </c>
      <c r="B23" s="268">
        <f t="shared" si="3"/>
        <v>89</v>
      </c>
      <c r="C23" s="269" t="s">
        <v>247</v>
      </c>
      <c r="D23" s="269" t="s">
        <v>195</v>
      </c>
      <c r="E23" s="269" t="s">
        <v>1</v>
      </c>
      <c r="F23" s="18"/>
      <c r="G23" s="11">
        <v>89</v>
      </c>
      <c r="H23" s="126"/>
      <c r="I23" s="427">
        <v>18</v>
      </c>
      <c r="J23" t="s">
        <v>207</v>
      </c>
      <c r="K23" t="s">
        <v>55</v>
      </c>
      <c r="L23"/>
      <c r="M23"/>
      <c r="N23" s="319"/>
      <c r="O23" s="320"/>
      <c r="P23" s="317">
        <v>18</v>
      </c>
      <c r="Q23" s="338">
        <v>65</v>
      </c>
      <c r="R23" s="330"/>
      <c r="S23" s="330"/>
      <c r="T23" s="330"/>
      <c r="U23" s="330"/>
      <c r="V23" s="392"/>
      <c r="Y23" s="392"/>
    </row>
    <row r="24" spans="1:33" s="97" customFormat="1" ht="15.75" thickBot="1" x14ac:dyDescent="0.25">
      <c r="A24" s="4">
        <v>11</v>
      </c>
      <c r="B24" s="268">
        <f t="shared" si="3"/>
        <v>86</v>
      </c>
      <c r="C24" s="269"/>
      <c r="D24" s="269" t="s">
        <v>210</v>
      </c>
      <c r="E24" s="269" t="s">
        <v>55</v>
      </c>
      <c r="F24" s="18"/>
      <c r="G24" s="270">
        <v>86</v>
      </c>
      <c r="H24" s="125"/>
      <c r="I24" s="125">
        <v>19</v>
      </c>
      <c r="J24" t="s">
        <v>213</v>
      </c>
      <c r="K24" t="s">
        <v>26</v>
      </c>
      <c r="L24"/>
      <c r="M24"/>
      <c r="N24" s="319"/>
      <c r="O24" s="320"/>
      <c r="P24" s="317">
        <v>19</v>
      </c>
      <c r="Q24" s="338">
        <v>62</v>
      </c>
      <c r="R24" s="331"/>
      <c r="S24" s="330"/>
      <c r="T24" s="331" t="s">
        <v>318</v>
      </c>
      <c r="U24" s="330"/>
      <c r="V24" s="392"/>
      <c r="Y24" s="392"/>
    </row>
    <row r="25" spans="1:33" s="97" customFormat="1" ht="15.75" thickBot="1" x14ac:dyDescent="0.25">
      <c r="A25" s="4">
        <v>12</v>
      </c>
      <c r="B25" s="268">
        <f t="shared" si="3"/>
        <v>94</v>
      </c>
      <c r="C25" s="269" t="s">
        <v>247</v>
      </c>
      <c r="D25" s="269" t="s">
        <v>206</v>
      </c>
      <c r="E25" s="269" t="s">
        <v>26</v>
      </c>
      <c r="F25" s="18">
        <v>11</v>
      </c>
      <c r="G25" s="270">
        <v>83</v>
      </c>
      <c r="H25" s="126"/>
      <c r="I25" s="125">
        <v>20</v>
      </c>
      <c r="J25" t="s">
        <v>188</v>
      </c>
      <c r="K25" t="s">
        <v>55</v>
      </c>
      <c r="L25"/>
      <c r="M25"/>
      <c r="N25" s="319"/>
      <c r="O25" s="320"/>
      <c r="P25" s="317">
        <v>20</v>
      </c>
      <c r="Q25" s="338">
        <v>60</v>
      </c>
      <c r="R25" s="330"/>
      <c r="T25" s="330" t="s">
        <v>214</v>
      </c>
      <c r="U25" s="330" t="s">
        <v>55</v>
      </c>
      <c r="V25" s="392"/>
      <c r="Y25" s="392"/>
    </row>
    <row r="26" spans="1:33" s="97" customFormat="1" ht="15.75" thickBot="1" x14ac:dyDescent="0.25">
      <c r="A26" s="4">
        <v>13</v>
      </c>
      <c r="B26" s="268">
        <f t="shared" si="3"/>
        <v>92</v>
      </c>
      <c r="C26" s="269"/>
      <c r="D26" s="269" t="s">
        <v>280</v>
      </c>
      <c r="E26" s="269" t="s">
        <v>1</v>
      </c>
      <c r="F26" s="18">
        <v>12</v>
      </c>
      <c r="G26" s="11">
        <v>80</v>
      </c>
      <c r="H26" s="126"/>
      <c r="I26" s="427">
        <v>21</v>
      </c>
      <c r="J26" t="s">
        <v>198</v>
      </c>
      <c r="K26" t="s">
        <v>1</v>
      </c>
      <c r="L26"/>
      <c r="M26"/>
      <c r="N26" s="319"/>
      <c r="O26" s="320"/>
      <c r="P26" s="317">
        <v>21</v>
      </c>
      <c r="Q26" s="338">
        <v>58</v>
      </c>
      <c r="R26" s="330"/>
      <c r="T26" s="330" t="s">
        <v>211</v>
      </c>
      <c r="U26" s="330" t="s">
        <v>55</v>
      </c>
      <c r="V26" s="392"/>
      <c r="Y26" s="392"/>
    </row>
    <row r="27" spans="1:33" s="97" customFormat="1" ht="15.75" thickBot="1" x14ac:dyDescent="0.25">
      <c r="A27" s="4">
        <v>14</v>
      </c>
      <c r="B27" s="268">
        <f t="shared" si="3"/>
        <v>77</v>
      </c>
      <c r="C27" s="269"/>
      <c r="D27" s="269" t="s">
        <v>203</v>
      </c>
      <c r="E27" s="269" t="s">
        <v>26</v>
      </c>
      <c r="F27" s="18"/>
      <c r="G27" s="11">
        <v>77</v>
      </c>
      <c r="H27" s="126"/>
      <c r="I27" s="427">
        <v>22</v>
      </c>
      <c r="J27" t="s">
        <v>279</v>
      </c>
      <c r="K27" t="s">
        <v>3</v>
      </c>
      <c r="L27"/>
      <c r="M27"/>
      <c r="N27" s="319"/>
      <c r="O27" s="320"/>
      <c r="P27" s="317">
        <v>22</v>
      </c>
      <c r="Q27" s="338">
        <v>56</v>
      </c>
      <c r="R27" s="330"/>
      <c r="T27" s="330" t="s">
        <v>313</v>
      </c>
      <c r="U27" s="330"/>
      <c r="V27" s="392"/>
      <c r="Y27" s="392"/>
    </row>
    <row r="28" spans="1:33" s="97" customFormat="1" ht="15.75" thickBot="1" x14ac:dyDescent="0.25">
      <c r="A28" s="4">
        <v>15</v>
      </c>
      <c r="B28" s="268">
        <f t="shared" si="3"/>
        <v>74</v>
      </c>
      <c r="C28" s="269"/>
      <c r="D28" s="269" t="s">
        <v>201</v>
      </c>
      <c r="E28" s="269" t="s">
        <v>55</v>
      </c>
      <c r="F28" s="18"/>
      <c r="G28" s="11">
        <v>74</v>
      </c>
      <c r="H28" s="126"/>
      <c r="I28" s="125">
        <v>23</v>
      </c>
      <c r="J28" t="s">
        <v>278</v>
      </c>
      <c r="K28" t="s">
        <v>26</v>
      </c>
      <c r="L28"/>
      <c r="M28"/>
      <c r="N28" s="319"/>
      <c r="O28" s="320"/>
      <c r="P28" s="317">
        <v>23</v>
      </c>
      <c r="Q28" s="338">
        <v>54</v>
      </c>
      <c r="R28" s="330"/>
      <c r="T28" s="330" t="s">
        <v>197</v>
      </c>
      <c r="U28" s="330" t="s">
        <v>26</v>
      </c>
      <c r="V28" s="392"/>
      <c r="Y28" s="392"/>
    </row>
    <row r="29" spans="1:33" s="97" customFormat="1" ht="15.75" thickBot="1" x14ac:dyDescent="0.25">
      <c r="A29" s="4">
        <v>16</v>
      </c>
      <c r="B29" s="268">
        <f t="shared" si="3"/>
        <v>71</v>
      </c>
      <c r="C29" s="269"/>
      <c r="D29" s="269" t="s">
        <v>193</v>
      </c>
      <c r="E29" s="269" t="s">
        <v>26</v>
      </c>
      <c r="F29" s="18"/>
      <c r="G29" s="270">
        <v>71</v>
      </c>
      <c r="H29" s="126"/>
      <c r="I29" s="427">
        <v>24</v>
      </c>
      <c r="J29" t="s">
        <v>215</v>
      </c>
      <c r="K29" t="s">
        <v>55</v>
      </c>
      <c r="L29"/>
      <c r="M29"/>
      <c r="N29" s="319"/>
      <c r="O29" s="320"/>
      <c r="P29" s="317">
        <v>24</v>
      </c>
      <c r="Q29" s="338">
        <v>52</v>
      </c>
      <c r="R29" s="330"/>
      <c r="S29" s="330"/>
      <c r="T29" s="330"/>
      <c r="U29" s="330"/>
      <c r="V29" s="392"/>
      <c r="Y29" s="392"/>
    </row>
    <row r="30" spans="1:33" s="97" customFormat="1" ht="15.75" thickBot="1" x14ac:dyDescent="0.25">
      <c r="A30" s="4">
        <v>17</v>
      </c>
      <c r="B30" s="268">
        <f t="shared" si="3"/>
        <v>68</v>
      </c>
      <c r="C30" s="269"/>
      <c r="D30" s="269" t="s">
        <v>202</v>
      </c>
      <c r="E30" s="269" t="s">
        <v>55</v>
      </c>
      <c r="F30" s="18"/>
      <c r="G30" s="11">
        <v>68</v>
      </c>
      <c r="H30" s="126"/>
      <c r="I30" s="125">
        <v>25</v>
      </c>
      <c r="J30" t="s">
        <v>314</v>
      </c>
      <c r="K30" t="s">
        <v>55</v>
      </c>
      <c r="L30"/>
      <c r="M30"/>
      <c r="N30" s="319"/>
      <c r="O30" s="320"/>
      <c r="P30" s="317">
        <v>25</v>
      </c>
      <c r="Q30" s="338">
        <v>50</v>
      </c>
      <c r="R30" s="330"/>
      <c r="S30" s="330"/>
      <c r="T30" s="330"/>
      <c r="U30" s="330"/>
      <c r="V30" s="392"/>
      <c r="Y30" s="392"/>
    </row>
    <row r="31" spans="1:33" s="97" customFormat="1" ht="15.75" thickBot="1" x14ac:dyDescent="0.25">
      <c r="A31" s="4">
        <v>18</v>
      </c>
      <c r="B31" s="268">
        <f t="shared" si="3"/>
        <v>65</v>
      </c>
      <c r="C31" s="269" t="s">
        <v>247</v>
      </c>
      <c r="D31" s="269" t="s">
        <v>207</v>
      </c>
      <c r="E31" s="269" t="s">
        <v>55</v>
      </c>
      <c r="F31" s="18"/>
      <c r="G31" s="11">
        <v>65</v>
      </c>
      <c r="H31" s="126"/>
      <c r="I31" s="125">
        <v>26</v>
      </c>
      <c r="J31" t="s">
        <v>315</v>
      </c>
      <c r="K31" t="s">
        <v>55</v>
      </c>
      <c r="L31"/>
      <c r="M31"/>
      <c r="N31" s="319"/>
      <c r="O31" s="320"/>
      <c r="P31" s="317">
        <v>26</v>
      </c>
      <c r="Q31" s="338">
        <v>48</v>
      </c>
      <c r="R31" s="330"/>
      <c r="S31" s="330"/>
      <c r="T31" s="330"/>
      <c r="U31" s="330"/>
      <c r="V31" s="392"/>
      <c r="Y31" s="392"/>
    </row>
    <row r="32" spans="1:33" s="97" customFormat="1" ht="15.75" thickBot="1" x14ac:dyDescent="0.25">
      <c r="A32" s="4">
        <v>19</v>
      </c>
      <c r="B32" s="268">
        <f t="shared" si="3"/>
        <v>62</v>
      </c>
      <c r="C32" s="269"/>
      <c r="D32" s="269" t="s">
        <v>213</v>
      </c>
      <c r="E32" s="269" t="s">
        <v>26</v>
      </c>
      <c r="F32" s="18"/>
      <c r="G32" s="11">
        <v>62</v>
      </c>
      <c r="H32" s="126"/>
      <c r="I32" s="125">
        <v>27</v>
      </c>
      <c r="J32" t="s">
        <v>316</v>
      </c>
      <c r="K32" t="s">
        <v>55</v>
      </c>
      <c r="L32"/>
      <c r="M32"/>
      <c r="N32" s="319"/>
      <c r="O32" s="320"/>
      <c r="P32" s="317">
        <v>27</v>
      </c>
      <c r="Q32" s="338">
        <v>47</v>
      </c>
      <c r="R32" s="335"/>
      <c r="S32" s="335"/>
      <c r="T32" s="335"/>
      <c r="U32" s="335"/>
      <c r="V32" s="397"/>
      <c r="Y32" s="392"/>
    </row>
    <row r="33" spans="1:31" s="97" customFormat="1" ht="15.75" thickBot="1" x14ac:dyDescent="0.25">
      <c r="A33" s="4">
        <v>20</v>
      </c>
      <c r="B33" s="268">
        <f t="shared" si="3"/>
        <v>60</v>
      </c>
      <c r="C33" s="268"/>
      <c r="D33" s="269" t="s">
        <v>188</v>
      </c>
      <c r="E33" s="269" t="s">
        <v>55</v>
      </c>
      <c r="F33" s="18"/>
      <c r="G33" s="11">
        <v>60</v>
      </c>
      <c r="H33" s="126"/>
      <c r="I33" s="125">
        <v>28</v>
      </c>
      <c r="J33" t="s">
        <v>287</v>
      </c>
      <c r="K33" t="s">
        <v>1</v>
      </c>
      <c r="L33"/>
      <c r="M33"/>
      <c r="N33" s="319"/>
      <c r="O33" s="320"/>
      <c r="P33" s="317">
        <v>28</v>
      </c>
      <c r="Q33" s="338">
        <v>45</v>
      </c>
      <c r="R33" s="335"/>
      <c r="S33" s="335"/>
      <c r="T33" s="335"/>
      <c r="U33" s="335"/>
      <c r="V33" s="397"/>
      <c r="W33"/>
      <c r="X33"/>
      <c r="Y33" s="397"/>
      <c r="Z33"/>
      <c r="AA33"/>
      <c r="AB33"/>
      <c r="AC33"/>
    </row>
    <row r="34" spans="1:31" ht="15.75" thickBot="1" x14ac:dyDescent="0.25">
      <c r="A34" s="4">
        <v>21</v>
      </c>
      <c r="B34" s="268">
        <f t="shared" si="3"/>
        <v>58</v>
      </c>
      <c r="C34" s="270" t="s">
        <v>247</v>
      </c>
      <c r="D34" s="269" t="s">
        <v>198</v>
      </c>
      <c r="E34" s="269" t="s">
        <v>1</v>
      </c>
      <c r="F34" s="267"/>
      <c r="G34" s="267">
        <v>58</v>
      </c>
      <c r="I34" s="125">
        <v>29</v>
      </c>
      <c r="N34" s="319"/>
      <c r="O34" s="320"/>
      <c r="P34" s="317">
        <v>29</v>
      </c>
      <c r="Q34" s="338">
        <v>44</v>
      </c>
      <c r="W34"/>
      <c r="X34"/>
      <c r="Y34" s="397"/>
      <c r="Z34"/>
      <c r="AA34"/>
      <c r="AB34"/>
      <c r="AC34"/>
      <c r="AD34"/>
      <c r="AE34" s="97"/>
    </row>
    <row r="35" spans="1:31" ht="15.75" thickBot="1" x14ac:dyDescent="0.25">
      <c r="A35" s="4">
        <v>22</v>
      </c>
      <c r="B35" s="268">
        <f t="shared" ref="B35:B41" si="4">SUM(F35:G35)</f>
        <v>56</v>
      </c>
      <c r="C35" s="270" t="s">
        <v>247</v>
      </c>
      <c r="D35" s="269" t="s">
        <v>279</v>
      </c>
      <c r="E35" s="269" t="s">
        <v>3</v>
      </c>
      <c r="F35" s="267"/>
      <c r="G35" s="267">
        <v>56</v>
      </c>
      <c r="N35" s="319"/>
      <c r="O35" s="320"/>
      <c r="P35" s="317">
        <v>30</v>
      </c>
      <c r="Q35" s="338">
        <v>43</v>
      </c>
      <c r="AD35"/>
    </row>
    <row r="36" spans="1:31" ht="15.75" thickBot="1" x14ac:dyDescent="0.25">
      <c r="A36" s="4">
        <v>23</v>
      </c>
      <c r="B36" s="268">
        <f t="shared" si="4"/>
        <v>54</v>
      </c>
      <c r="C36" s="267"/>
      <c r="D36" s="269" t="s">
        <v>278</v>
      </c>
      <c r="E36" s="269" t="s">
        <v>26</v>
      </c>
      <c r="F36" s="267"/>
      <c r="G36" s="267">
        <v>54</v>
      </c>
      <c r="N36" s="319"/>
      <c r="O36" s="320"/>
      <c r="P36" s="317">
        <v>31</v>
      </c>
      <c r="Q36" s="338">
        <v>42</v>
      </c>
    </row>
    <row r="37" spans="1:31" ht="15.75" thickBot="1" x14ac:dyDescent="0.25">
      <c r="A37" s="4">
        <v>24</v>
      </c>
      <c r="B37" s="268">
        <f t="shared" si="4"/>
        <v>52</v>
      </c>
      <c r="C37" s="270" t="s">
        <v>247</v>
      </c>
      <c r="D37" s="269" t="s">
        <v>215</v>
      </c>
      <c r="E37" s="269" t="s">
        <v>55</v>
      </c>
      <c r="F37" s="267"/>
      <c r="G37" s="267">
        <v>52</v>
      </c>
      <c r="N37" s="319"/>
      <c r="O37" s="320"/>
      <c r="P37" s="317">
        <v>32</v>
      </c>
      <c r="Q37" s="338">
        <v>41</v>
      </c>
    </row>
    <row r="38" spans="1:31" ht="15.75" thickBot="1" x14ac:dyDescent="0.25">
      <c r="A38" s="4">
        <v>25</v>
      </c>
      <c r="B38" s="268">
        <f t="shared" si="4"/>
        <v>50</v>
      </c>
      <c r="C38" s="267"/>
      <c r="D38" s="269" t="s">
        <v>314</v>
      </c>
      <c r="E38" s="269" t="s">
        <v>55</v>
      </c>
      <c r="F38" s="267"/>
      <c r="G38" s="267">
        <v>50</v>
      </c>
      <c r="N38" s="319"/>
      <c r="O38" s="320"/>
      <c r="P38" s="317">
        <v>33</v>
      </c>
      <c r="Q38" s="338">
        <v>39</v>
      </c>
    </row>
    <row r="39" spans="1:31" ht="15.75" thickBot="1" x14ac:dyDescent="0.25">
      <c r="A39" s="4">
        <v>26</v>
      </c>
      <c r="B39" s="268">
        <f t="shared" si="4"/>
        <v>48</v>
      </c>
      <c r="C39" s="267"/>
      <c r="D39" s="269" t="s">
        <v>315</v>
      </c>
      <c r="E39" s="269" t="s">
        <v>55</v>
      </c>
      <c r="F39" s="267"/>
      <c r="G39" s="267">
        <v>48</v>
      </c>
      <c r="N39" s="319"/>
      <c r="O39" s="320"/>
      <c r="P39" s="317">
        <v>34</v>
      </c>
      <c r="Q39" s="338">
        <v>38</v>
      </c>
    </row>
    <row r="40" spans="1:31" ht="15.75" thickBot="1" x14ac:dyDescent="0.25">
      <c r="A40" s="4">
        <v>27</v>
      </c>
      <c r="B40" s="268">
        <f t="shared" si="4"/>
        <v>47</v>
      </c>
      <c r="C40" s="267"/>
      <c r="D40" s="269" t="s">
        <v>316</v>
      </c>
      <c r="E40" s="269" t="s">
        <v>55</v>
      </c>
      <c r="F40" s="267"/>
      <c r="G40" s="267">
        <v>47</v>
      </c>
      <c r="N40" s="319"/>
      <c r="O40" s="320"/>
      <c r="P40" s="317">
        <v>35</v>
      </c>
      <c r="Q40" s="338">
        <v>37</v>
      </c>
    </row>
    <row r="41" spans="1:31" ht="15.75" thickBot="1" x14ac:dyDescent="0.25">
      <c r="A41" s="4">
        <v>28</v>
      </c>
      <c r="B41" s="268">
        <f t="shared" si="4"/>
        <v>45</v>
      </c>
      <c r="C41" s="267"/>
      <c r="D41" s="269" t="s">
        <v>287</v>
      </c>
      <c r="E41" s="269" t="s">
        <v>1</v>
      </c>
      <c r="F41" s="267"/>
      <c r="G41" s="267">
        <v>45</v>
      </c>
      <c r="N41" s="319"/>
      <c r="O41" s="320"/>
      <c r="P41" s="317">
        <v>36</v>
      </c>
      <c r="Q41" s="338">
        <v>37</v>
      </c>
    </row>
    <row r="42" spans="1:31" ht="15.75" thickBot="1" x14ac:dyDescent="0.25">
      <c r="N42" s="319"/>
      <c r="O42" s="320"/>
      <c r="P42" s="317">
        <v>38</v>
      </c>
      <c r="Q42" s="338">
        <v>35</v>
      </c>
    </row>
    <row r="43" spans="1:31" ht="15.75" thickBot="1" x14ac:dyDescent="0.25">
      <c r="N43" s="319"/>
      <c r="O43" s="320"/>
      <c r="P43" s="317">
        <v>39</v>
      </c>
      <c r="Q43" s="338">
        <v>34</v>
      </c>
    </row>
    <row r="44" spans="1:31" ht="15.75" thickBot="1" x14ac:dyDescent="0.25">
      <c r="N44" s="319"/>
      <c r="O44" s="320"/>
      <c r="P44" s="317">
        <v>40</v>
      </c>
      <c r="Q44" s="338">
        <v>33</v>
      </c>
    </row>
    <row r="45" spans="1:31" ht="15.75" thickBot="1" x14ac:dyDescent="0.25">
      <c r="N45" s="319"/>
      <c r="O45" s="320"/>
      <c r="P45" s="317">
        <v>41</v>
      </c>
      <c r="Q45" s="338">
        <v>33</v>
      </c>
    </row>
    <row r="46" spans="1:31" ht="15.75" thickBot="1" x14ac:dyDescent="0.25">
      <c r="N46" s="319"/>
      <c r="O46" s="320"/>
      <c r="P46" s="317">
        <v>42</v>
      </c>
      <c r="Q46" s="338">
        <v>32</v>
      </c>
    </row>
    <row r="47" spans="1:31" ht="15.75" thickBot="1" x14ac:dyDescent="0.25">
      <c r="N47" s="319"/>
      <c r="O47" s="320"/>
      <c r="P47" s="317">
        <v>43</v>
      </c>
      <c r="Q47" s="338">
        <v>31</v>
      </c>
    </row>
    <row r="48" spans="1:31" ht="15.75" thickBot="1" x14ac:dyDescent="0.25">
      <c r="N48" s="319"/>
      <c r="O48" s="320"/>
      <c r="P48" s="317">
        <v>44</v>
      </c>
      <c r="Q48" s="338">
        <v>31</v>
      </c>
    </row>
    <row r="49" spans="14:17" ht="15.75" thickBot="1" x14ac:dyDescent="0.25">
      <c r="N49" s="321"/>
      <c r="O49" s="322"/>
      <c r="P49" s="317">
        <v>45</v>
      </c>
      <c r="Q49" s="338">
        <v>30</v>
      </c>
    </row>
  </sheetData>
  <sortState ref="B14:G34">
    <sortCondition descending="1" ref="B14:B34"/>
  </sortState>
  <mergeCells count="7">
    <mergeCell ref="N3:Q3"/>
    <mergeCell ref="N4:O4"/>
    <mergeCell ref="P4:Q4"/>
    <mergeCell ref="A12:G12"/>
    <mergeCell ref="A1:G1"/>
    <mergeCell ref="A2:G2"/>
    <mergeCell ref="A3:G3"/>
  </mergeCells>
  <conditionalFormatting sqref="AF8">
    <cfRule type="expression" dxfId="4" priority="1" stopIfTrue="1">
      <formula>#REF!=2</formula>
    </cfRule>
  </conditionalFormatting>
  <conditionalFormatting sqref="AF6">
    <cfRule type="expression" dxfId="3" priority="4" stopIfTrue="1">
      <formula>#REF!=2</formula>
    </cfRule>
  </conditionalFormatting>
  <conditionalFormatting sqref="AG6:AG7 AG9:AG17">
    <cfRule type="cellIs" dxfId="2" priority="5" stopIfTrue="1" operator="lessThan">
      <formula>1</formula>
    </cfRule>
  </conditionalFormatting>
  <conditionalFormatting sqref="AF7 AF9:AF17">
    <cfRule type="expression" dxfId="1" priority="3" stopIfTrue="1">
      <formula>#REF!=2</formula>
    </cfRule>
  </conditionalFormatting>
  <conditionalFormatting sqref="AG8">
    <cfRule type="cellIs" dxfId="0" priority="2" stopIfTrue="1" operator="lessThan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colBreaks count="1" manualBreakCount="1">
    <brk id="13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36"/>
  <sheetViews>
    <sheetView view="pageBreakPreview" zoomScaleNormal="100" zoomScaleSheetLayoutView="100" workbookViewId="0">
      <selection activeCell="X5" sqref="X5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21" hidden="1" customWidth="1" outlineLevel="1"/>
    <col min="13" max="13" width="2.7109375" style="121" hidden="1" customWidth="1" outlineLevel="1"/>
    <col min="14" max="14" width="11.7109375" style="121" hidden="1" customWidth="1" outlineLevel="1"/>
    <col min="15" max="15" width="8.85546875" style="121" hidden="1" customWidth="1" outlineLevel="1"/>
    <col min="16" max="16" width="19.7109375" style="97" hidden="1" customWidth="1" outlineLevel="1"/>
    <col min="17" max="17" width="18.5703125" style="97" hidden="1" customWidth="1" outlineLevel="1"/>
    <col min="18" max="18" width="18.7109375" style="97" hidden="1" customWidth="1" outlineLevel="1"/>
    <col min="19" max="20" width="8.85546875" style="97" hidden="1" customWidth="1" outlineLevel="1"/>
    <col min="21" max="21" width="18.5703125" style="97" hidden="1" customWidth="1" outlineLevel="1"/>
    <col min="22" max="22" width="9.140625" hidden="1" customWidth="1" outlineLevel="1"/>
    <col min="23" max="23" width="9.140625" collapsed="1"/>
  </cols>
  <sheetData>
    <row r="1" spans="1:21" ht="18.75" thickBot="1" x14ac:dyDescent="0.25">
      <c r="A1" s="307" t="s">
        <v>299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1" x14ac:dyDescent="0.2">
      <c r="A2" s="313" t="s">
        <v>310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1" ht="18" x14ac:dyDescent="0.2">
      <c r="A3" s="316" t="s">
        <v>19</v>
      </c>
      <c r="B3" s="316"/>
      <c r="C3" s="316"/>
      <c r="D3" s="316"/>
      <c r="E3" s="316"/>
      <c r="F3" s="316"/>
      <c r="G3" s="316"/>
      <c r="H3" s="266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1" x14ac:dyDescent="0.2">
      <c r="A5" s="4">
        <v>1</v>
      </c>
      <c r="B5" s="8">
        <f t="shared" ref="B5:B11" si="0">SUM(F5:G5)</f>
        <v>242</v>
      </c>
      <c r="C5" s="17"/>
      <c r="D5" s="67" t="s">
        <v>196</v>
      </c>
      <c r="E5" s="67" t="s">
        <v>26</v>
      </c>
      <c r="F5" s="18">
        <v>22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1" x14ac:dyDescent="0.2">
      <c r="A6" s="4">
        <v>2</v>
      </c>
      <c r="B6" s="8">
        <f t="shared" si="0"/>
        <v>219</v>
      </c>
      <c r="C6" s="17"/>
      <c r="D6" s="67" t="s">
        <v>301</v>
      </c>
      <c r="E6" s="67" t="s">
        <v>55</v>
      </c>
      <c r="F6" s="18">
        <v>30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</row>
    <row r="7" spans="1:21" x14ac:dyDescent="0.2">
      <c r="A7" s="4">
        <v>3</v>
      </c>
      <c r="B7" s="8">
        <f t="shared" si="0"/>
        <v>190</v>
      </c>
      <c r="C7" s="17"/>
      <c r="D7" s="67" t="s">
        <v>212</v>
      </c>
      <c r="E7" s="67" t="s">
        <v>1</v>
      </c>
      <c r="F7" s="18">
        <v>25</v>
      </c>
      <c r="G7" s="19">
        <v>165</v>
      </c>
      <c r="H7" s="125"/>
      <c r="K7" s="100"/>
      <c r="L7" s="104"/>
      <c r="M7" s="105"/>
      <c r="N7" s="106"/>
      <c r="O7" s="107"/>
      <c r="P7" s="108"/>
      <c r="Q7" s="109"/>
      <c r="R7" s="109"/>
      <c r="U7" s="110"/>
    </row>
    <row r="8" spans="1:21" x14ac:dyDescent="0.2">
      <c r="A8" s="4">
        <v>4</v>
      </c>
      <c r="B8" s="8">
        <f t="shared" si="0"/>
        <v>167</v>
      </c>
      <c r="C8" s="17"/>
      <c r="D8" s="67" t="s">
        <v>209</v>
      </c>
      <c r="E8" s="67" t="s">
        <v>26</v>
      </c>
      <c r="F8" s="18">
        <v>20</v>
      </c>
      <c r="G8" s="19">
        <v>147</v>
      </c>
      <c r="H8" s="125"/>
      <c r="K8" s="100"/>
      <c r="L8" s="104"/>
      <c r="M8" s="105"/>
      <c r="N8" s="106"/>
      <c r="O8" s="107"/>
      <c r="P8" s="108"/>
      <c r="Q8" s="109"/>
      <c r="R8" s="109"/>
      <c r="U8" s="110"/>
    </row>
    <row r="9" spans="1:21" x14ac:dyDescent="0.2">
      <c r="A9" s="4">
        <v>5</v>
      </c>
      <c r="B9" s="8">
        <f t="shared" si="0"/>
        <v>150</v>
      </c>
      <c r="C9" s="17"/>
      <c r="D9" s="67" t="s">
        <v>307</v>
      </c>
      <c r="E9" s="67" t="s">
        <v>1</v>
      </c>
      <c r="F9" s="18">
        <v>18</v>
      </c>
      <c r="G9" s="19">
        <v>132</v>
      </c>
      <c r="H9" s="125"/>
      <c r="I9" t="s">
        <v>185</v>
      </c>
      <c r="J9" t="s">
        <v>189</v>
      </c>
      <c r="K9" s="100">
        <v>2</v>
      </c>
      <c r="L9" s="104">
        <v>25</v>
      </c>
      <c r="M9" s="105"/>
      <c r="N9" s="106">
        <v>2</v>
      </c>
      <c r="O9" s="107">
        <v>189</v>
      </c>
      <c r="P9" s="108" t="s">
        <v>184</v>
      </c>
      <c r="Q9" s="108" t="s">
        <v>189</v>
      </c>
      <c r="R9" s="97" t="s">
        <v>216</v>
      </c>
      <c r="U9" s="122" t="s">
        <v>197</v>
      </c>
    </row>
    <row r="10" spans="1:21" x14ac:dyDescent="0.2">
      <c r="A10" s="4">
        <v>6</v>
      </c>
      <c r="B10" s="8">
        <f t="shared" si="0"/>
        <v>136</v>
      </c>
      <c r="C10" s="17"/>
      <c r="D10" s="67" t="s">
        <v>302</v>
      </c>
      <c r="E10" s="67" t="s">
        <v>26</v>
      </c>
      <c r="F10" s="18">
        <v>16</v>
      </c>
      <c r="G10" s="19">
        <v>120</v>
      </c>
      <c r="H10" s="125"/>
      <c r="I10" t="s">
        <v>186</v>
      </c>
      <c r="J10" t="s">
        <v>196</v>
      </c>
      <c r="K10" s="100">
        <v>3</v>
      </c>
      <c r="L10" s="104">
        <v>22</v>
      </c>
      <c r="M10" s="105"/>
      <c r="N10" s="106">
        <v>3</v>
      </c>
      <c r="O10" s="107">
        <v>165</v>
      </c>
      <c r="P10" s="108" t="s">
        <v>193</v>
      </c>
      <c r="Q10" s="108" t="s">
        <v>196</v>
      </c>
      <c r="R10" s="97" t="s">
        <v>218</v>
      </c>
      <c r="S10" s="111"/>
      <c r="T10" s="111"/>
      <c r="U10" s="122" t="s">
        <v>198</v>
      </c>
    </row>
    <row r="11" spans="1:21" hidden="1" x14ac:dyDescent="0.2">
      <c r="A11" s="4">
        <v>4</v>
      </c>
      <c r="B11" s="8">
        <f t="shared" si="0"/>
        <v>136</v>
      </c>
      <c r="C11" s="17"/>
      <c r="D11" s="67" t="s">
        <v>281</v>
      </c>
      <c r="E11" s="4" t="s">
        <v>55</v>
      </c>
      <c r="F11" s="18">
        <v>16</v>
      </c>
      <c r="G11" s="19">
        <v>120</v>
      </c>
      <c r="H11" s="125"/>
      <c r="K11" s="100"/>
      <c r="L11" s="104"/>
      <c r="M11" s="105"/>
      <c r="N11" s="106"/>
      <c r="O11" s="107"/>
      <c r="P11" s="108"/>
      <c r="Q11" s="108"/>
      <c r="S11" s="111"/>
      <c r="T11" s="111"/>
      <c r="U11" s="122"/>
    </row>
    <row r="12" spans="1:21" ht="18" x14ac:dyDescent="0.2">
      <c r="A12" s="306" t="s">
        <v>18</v>
      </c>
      <c r="B12" s="306"/>
      <c r="C12" s="306"/>
      <c r="D12" s="306"/>
      <c r="E12" s="306"/>
      <c r="F12" s="306"/>
      <c r="G12" s="306"/>
      <c r="H12" s="266"/>
      <c r="I12" t="s">
        <v>191</v>
      </c>
      <c r="J12" t="s">
        <v>212</v>
      </c>
      <c r="K12" s="100">
        <v>6</v>
      </c>
      <c r="L12" s="104">
        <v>16</v>
      </c>
      <c r="M12" s="105"/>
      <c r="N12" s="106">
        <v>6</v>
      </c>
      <c r="O12" s="107">
        <v>120</v>
      </c>
      <c r="P12" s="109" t="s">
        <v>185</v>
      </c>
      <c r="Q12" s="97" t="s">
        <v>212</v>
      </c>
      <c r="U12" s="122" t="s">
        <v>206</v>
      </c>
    </row>
    <row r="13" spans="1:21" ht="25.5" x14ac:dyDescent="0.2">
      <c r="A13" s="3" t="s">
        <v>23</v>
      </c>
      <c r="B13" s="6" t="s">
        <v>56</v>
      </c>
      <c r="C13" s="3" t="s">
        <v>17</v>
      </c>
      <c r="D13" s="3" t="s">
        <v>234</v>
      </c>
      <c r="E13" s="3" t="s">
        <v>4</v>
      </c>
      <c r="F13" s="7" t="s">
        <v>22</v>
      </c>
      <c r="G13" s="7" t="s">
        <v>21</v>
      </c>
      <c r="H13" s="124"/>
      <c r="I13" t="s">
        <v>192</v>
      </c>
      <c r="K13" s="100">
        <v>7</v>
      </c>
      <c r="L13" s="104">
        <v>15</v>
      </c>
      <c r="M13" s="105"/>
      <c r="N13" s="106">
        <v>7</v>
      </c>
      <c r="O13" s="107">
        <v>110</v>
      </c>
      <c r="P13" s="109" t="s">
        <v>192</v>
      </c>
      <c r="R13" s="99"/>
      <c r="U13" s="122" t="s">
        <v>207</v>
      </c>
    </row>
    <row r="14" spans="1:21" x14ac:dyDescent="0.2">
      <c r="A14" s="4">
        <v>1</v>
      </c>
      <c r="B14" s="268">
        <f t="shared" ref="B14:B34" si="1">SUM(F14:G14)</f>
        <v>242</v>
      </c>
      <c r="C14" s="269"/>
      <c r="D14" s="269" t="s">
        <v>306</v>
      </c>
      <c r="E14" s="269" t="s">
        <v>1</v>
      </c>
      <c r="F14" s="18">
        <v>22</v>
      </c>
      <c r="G14" s="11">
        <v>220</v>
      </c>
      <c r="H14" s="126"/>
      <c r="I14" t="s">
        <v>193</v>
      </c>
      <c r="K14" s="100">
        <v>8</v>
      </c>
      <c r="L14" s="104">
        <v>14</v>
      </c>
      <c r="M14" s="105"/>
      <c r="N14" s="106">
        <v>8</v>
      </c>
      <c r="O14" s="107">
        <v>102</v>
      </c>
      <c r="P14" s="108" t="s">
        <v>188</v>
      </c>
      <c r="Q14" s="112"/>
      <c r="R14" s="99"/>
      <c r="S14" s="99"/>
      <c r="T14" s="99"/>
      <c r="U14" s="110" t="s">
        <v>215</v>
      </c>
    </row>
    <row r="15" spans="1:21" x14ac:dyDescent="0.2">
      <c r="A15" s="4">
        <v>2</v>
      </c>
      <c r="B15" s="268">
        <f t="shared" si="1"/>
        <v>205</v>
      </c>
      <c r="C15" s="269"/>
      <c r="D15" s="269" t="s">
        <v>280</v>
      </c>
      <c r="E15" s="269" t="s">
        <v>1</v>
      </c>
      <c r="F15" s="18">
        <v>16</v>
      </c>
      <c r="G15" s="11">
        <v>189</v>
      </c>
      <c r="H15" s="126"/>
      <c r="I15" t="s">
        <v>194</v>
      </c>
      <c r="K15" s="100">
        <v>9</v>
      </c>
      <c r="L15" s="104">
        <v>13</v>
      </c>
      <c r="M15" s="105"/>
      <c r="N15" s="106">
        <v>9</v>
      </c>
      <c r="O15" s="107">
        <v>94</v>
      </c>
      <c r="P15" s="108" t="s">
        <v>195</v>
      </c>
      <c r="Q15" s="99"/>
      <c r="S15" s="99"/>
      <c r="T15" s="99"/>
      <c r="U15" s="99"/>
    </row>
    <row r="16" spans="1:21" x14ac:dyDescent="0.2">
      <c r="A16" s="4">
        <v>3</v>
      </c>
      <c r="B16" s="268">
        <f t="shared" si="1"/>
        <v>195</v>
      </c>
      <c r="C16" s="269"/>
      <c r="D16" s="269" t="s">
        <v>191</v>
      </c>
      <c r="E16" s="269" t="s">
        <v>26</v>
      </c>
      <c r="F16" s="18">
        <v>30</v>
      </c>
      <c r="G16" s="270">
        <v>165</v>
      </c>
      <c r="H16" s="125"/>
      <c r="I16" t="s">
        <v>197</v>
      </c>
      <c r="K16" s="100">
        <v>11</v>
      </c>
      <c r="L16" s="104">
        <v>11</v>
      </c>
      <c r="M16" s="105"/>
      <c r="N16" s="106">
        <v>11</v>
      </c>
      <c r="O16" s="107">
        <v>83</v>
      </c>
      <c r="P16" s="108" t="s">
        <v>200</v>
      </c>
    </row>
    <row r="17" spans="1:23" s="97" customFormat="1" x14ac:dyDescent="0.2">
      <c r="A17" s="4">
        <v>4</v>
      </c>
      <c r="B17" s="268">
        <f t="shared" si="1"/>
        <v>160</v>
      </c>
      <c r="C17" s="269"/>
      <c r="D17" s="269" t="s">
        <v>185</v>
      </c>
      <c r="E17" s="269" t="s">
        <v>26</v>
      </c>
      <c r="F17" s="18">
        <v>13</v>
      </c>
      <c r="G17" s="11">
        <v>147</v>
      </c>
      <c r="H17" s="126"/>
      <c r="I17" t="s">
        <v>198</v>
      </c>
      <c r="J17"/>
      <c r="K17" s="100">
        <v>12</v>
      </c>
      <c r="L17" s="104">
        <v>10</v>
      </c>
      <c r="M17" s="105"/>
      <c r="N17" s="106">
        <v>12</v>
      </c>
      <c r="O17" s="107">
        <v>78</v>
      </c>
      <c r="P17" s="108" t="s">
        <v>198</v>
      </c>
      <c r="V17"/>
      <c r="W17"/>
    </row>
    <row r="18" spans="1:23" s="97" customFormat="1" x14ac:dyDescent="0.2">
      <c r="A18" s="4">
        <v>5</v>
      </c>
      <c r="B18" s="268">
        <f t="shared" si="1"/>
        <v>152</v>
      </c>
      <c r="C18" s="269"/>
      <c r="D18" s="269" t="s">
        <v>188</v>
      </c>
      <c r="E18" s="269" t="s">
        <v>55</v>
      </c>
      <c r="F18" s="18">
        <v>20</v>
      </c>
      <c r="G18" s="11">
        <v>132</v>
      </c>
      <c r="H18" s="125"/>
      <c r="I18" t="s">
        <v>199</v>
      </c>
      <c r="J18"/>
      <c r="K18" s="113"/>
      <c r="L18" s="114"/>
      <c r="M18" s="115"/>
      <c r="N18" s="106">
        <v>13</v>
      </c>
      <c r="O18" s="107">
        <v>83</v>
      </c>
      <c r="V18"/>
      <c r="W18"/>
    </row>
    <row r="19" spans="1:23" s="97" customFormat="1" x14ac:dyDescent="0.2">
      <c r="A19" s="4">
        <v>6</v>
      </c>
      <c r="B19" s="268">
        <f t="shared" si="1"/>
        <v>145</v>
      </c>
      <c r="C19" s="269"/>
      <c r="D19" s="269" t="s">
        <v>218</v>
      </c>
      <c r="E19" s="269" t="s">
        <v>1</v>
      </c>
      <c r="F19" s="18">
        <v>25</v>
      </c>
      <c r="G19" s="11">
        <v>120</v>
      </c>
      <c r="H19" s="126"/>
      <c r="I19" t="s">
        <v>200</v>
      </c>
      <c r="J19"/>
      <c r="K19" s="113"/>
      <c r="L19" s="114"/>
      <c r="M19" s="115"/>
      <c r="N19" s="106">
        <v>14</v>
      </c>
      <c r="O19" s="107">
        <v>79</v>
      </c>
      <c r="V19"/>
      <c r="W19"/>
    </row>
    <row r="20" spans="1:23" s="97" customFormat="1" x14ac:dyDescent="0.2">
      <c r="A20" s="4">
        <v>7</v>
      </c>
      <c r="B20" s="268">
        <f t="shared" si="1"/>
        <v>122</v>
      </c>
      <c r="C20" s="269"/>
      <c r="D20" s="269" t="s">
        <v>206</v>
      </c>
      <c r="E20" s="269" t="s">
        <v>26</v>
      </c>
      <c r="F20" s="18">
        <v>12</v>
      </c>
      <c r="G20" s="270">
        <v>110</v>
      </c>
      <c r="H20" s="126"/>
      <c r="I20" t="s">
        <v>201</v>
      </c>
      <c r="J20"/>
      <c r="K20" s="113"/>
      <c r="L20" s="114"/>
      <c r="M20" s="115"/>
      <c r="N20" s="106">
        <v>15</v>
      </c>
      <c r="O20" s="107">
        <v>75</v>
      </c>
      <c r="V20"/>
      <c r="W20"/>
    </row>
    <row r="21" spans="1:23" s="97" customFormat="1" x14ac:dyDescent="0.2">
      <c r="A21" s="4">
        <v>8</v>
      </c>
      <c r="B21" s="268">
        <f t="shared" si="1"/>
        <v>116</v>
      </c>
      <c r="C21" s="269"/>
      <c r="D21" s="269" t="s">
        <v>184</v>
      </c>
      <c r="E21" s="269" t="s">
        <v>26</v>
      </c>
      <c r="F21" s="18">
        <v>14</v>
      </c>
      <c r="G21" s="270">
        <v>102</v>
      </c>
      <c r="H21" s="125"/>
      <c r="I21" t="s">
        <v>202</v>
      </c>
      <c r="J21"/>
      <c r="K21" s="113"/>
      <c r="L21" s="114"/>
      <c r="M21" s="115"/>
      <c r="N21" s="106">
        <v>16</v>
      </c>
      <c r="O21" s="107">
        <v>71</v>
      </c>
      <c r="V21"/>
      <c r="W21"/>
    </row>
    <row r="22" spans="1:23" s="97" customFormat="1" x14ac:dyDescent="0.2">
      <c r="A22" s="4">
        <v>9</v>
      </c>
      <c r="B22" s="268">
        <f t="shared" si="1"/>
        <v>112</v>
      </c>
      <c r="C22" s="269"/>
      <c r="D22" s="269" t="s">
        <v>199</v>
      </c>
      <c r="E22" s="269" t="s">
        <v>26</v>
      </c>
      <c r="F22" s="18">
        <v>18</v>
      </c>
      <c r="G22" s="270">
        <v>94</v>
      </c>
      <c r="H22" s="126"/>
      <c r="I22" t="s">
        <v>203</v>
      </c>
      <c r="J22"/>
      <c r="K22" s="113"/>
      <c r="L22" s="114"/>
      <c r="M22" s="115"/>
      <c r="N22" s="106">
        <v>17</v>
      </c>
      <c r="O22" s="107">
        <v>68</v>
      </c>
      <c r="V22"/>
      <c r="W22"/>
    </row>
    <row r="23" spans="1:23" s="97" customFormat="1" x14ac:dyDescent="0.2">
      <c r="A23" s="4">
        <v>10</v>
      </c>
      <c r="B23" s="268">
        <f t="shared" si="1"/>
        <v>104</v>
      </c>
      <c r="C23" s="269"/>
      <c r="D23" s="269" t="s">
        <v>192</v>
      </c>
      <c r="E23" s="269" t="s">
        <v>55</v>
      </c>
      <c r="F23" s="18">
        <v>15</v>
      </c>
      <c r="G23" s="11">
        <v>89</v>
      </c>
      <c r="H23" s="126"/>
      <c r="I23" t="s">
        <v>207</v>
      </c>
      <c r="J23"/>
      <c r="K23" s="113"/>
      <c r="L23" s="114"/>
      <c r="M23" s="115"/>
      <c r="N23" s="106">
        <v>20</v>
      </c>
      <c r="O23" s="107">
        <v>60</v>
      </c>
      <c r="V23"/>
      <c r="W23"/>
    </row>
    <row r="24" spans="1:23" s="97" customFormat="1" x14ac:dyDescent="0.2">
      <c r="A24" s="4">
        <v>11</v>
      </c>
      <c r="B24" s="268">
        <f t="shared" si="1"/>
        <v>97</v>
      </c>
      <c r="C24" s="269"/>
      <c r="D24" s="269" t="s">
        <v>193</v>
      </c>
      <c r="E24" s="269" t="s">
        <v>26</v>
      </c>
      <c r="F24" s="18">
        <v>11</v>
      </c>
      <c r="G24" s="270">
        <v>86</v>
      </c>
      <c r="H24" s="125"/>
      <c r="I24" t="s">
        <v>210</v>
      </c>
      <c r="J24"/>
      <c r="K24" s="113"/>
      <c r="L24" s="114"/>
      <c r="M24" s="115"/>
      <c r="N24" s="106">
        <v>21</v>
      </c>
      <c r="O24" s="107">
        <v>58</v>
      </c>
      <c r="V24"/>
      <c r="W24"/>
    </row>
    <row r="25" spans="1:23" s="97" customFormat="1" x14ac:dyDescent="0.2">
      <c r="A25" s="4">
        <v>12</v>
      </c>
      <c r="B25" s="268">
        <f t="shared" si="1"/>
        <v>93</v>
      </c>
      <c r="C25" s="269"/>
      <c r="D25" s="269" t="s">
        <v>195</v>
      </c>
      <c r="E25" s="269" t="s">
        <v>1</v>
      </c>
      <c r="F25" s="18">
        <v>10</v>
      </c>
      <c r="G25" s="270">
        <v>83</v>
      </c>
      <c r="H25" s="126"/>
      <c r="I25" t="s">
        <v>211</v>
      </c>
      <c r="J25"/>
      <c r="K25" s="113"/>
      <c r="L25" s="114"/>
      <c r="M25" s="115"/>
      <c r="N25" s="106">
        <v>22</v>
      </c>
      <c r="O25" s="107">
        <v>56</v>
      </c>
      <c r="V25"/>
      <c r="W25"/>
    </row>
    <row r="26" spans="1:23" s="97" customFormat="1" x14ac:dyDescent="0.2">
      <c r="A26" s="4">
        <v>13</v>
      </c>
      <c r="B26" s="268">
        <f t="shared" si="1"/>
        <v>80</v>
      </c>
      <c r="C26" s="269"/>
      <c r="D26" s="269" t="s">
        <v>210</v>
      </c>
      <c r="E26" s="269" t="s">
        <v>55</v>
      </c>
      <c r="F26" s="18"/>
      <c r="G26" s="11">
        <v>80</v>
      </c>
      <c r="H26" s="126"/>
      <c r="I26" t="s">
        <v>213</v>
      </c>
      <c r="J26"/>
      <c r="K26" s="113"/>
      <c r="L26" s="114"/>
      <c r="M26" s="115"/>
      <c r="N26" s="106">
        <v>23</v>
      </c>
      <c r="O26" s="107">
        <v>54</v>
      </c>
      <c r="V26"/>
      <c r="W26"/>
    </row>
    <row r="27" spans="1:23" s="97" customFormat="1" x14ac:dyDescent="0.2">
      <c r="A27" s="4">
        <v>14</v>
      </c>
      <c r="B27" s="268">
        <f t="shared" si="1"/>
        <v>77</v>
      </c>
      <c r="C27" s="269"/>
      <c r="D27" s="269" t="s">
        <v>213</v>
      </c>
      <c r="E27" s="269" t="s">
        <v>26</v>
      </c>
      <c r="F27" s="18"/>
      <c r="G27" s="11">
        <v>77</v>
      </c>
      <c r="H27" s="126"/>
      <c r="I27" t="s">
        <v>217</v>
      </c>
      <c r="J27"/>
      <c r="K27" s="113"/>
      <c r="L27" s="114"/>
      <c r="M27" s="115"/>
      <c r="N27" s="106">
        <v>27</v>
      </c>
      <c r="O27" s="107">
        <v>47</v>
      </c>
      <c r="V27"/>
      <c r="W27"/>
    </row>
    <row r="28" spans="1:23" s="97" customFormat="1" x14ac:dyDescent="0.2">
      <c r="A28" s="4">
        <v>15</v>
      </c>
      <c r="B28" s="268">
        <f t="shared" si="1"/>
        <v>74</v>
      </c>
      <c r="C28" s="269"/>
      <c r="D28" s="269" t="s">
        <v>203</v>
      </c>
      <c r="E28" s="269" t="s">
        <v>26</v>
      </c>
      <c r="F28" s="18"/>
      <c r="G28" s="11">
        <v>74</v>
      </c>
      <c r="H28" s="126"/>
      <c r="I28" t="s">
        <v>218</v>
      </c>
      <c r="J28"/>
      <c r="K28" s="113"/>
      <c r="L28" s="114"/>
      <c r="M28" s="115"/>
      <c r="N28" s="106">
        <v>28</v>
      </c>
      <c r="O28" s="107">
        <v>45</v>
      </c>
      <c r="V28"/>
      <c r="W28"/>
    </row>
    <row r="29" spans="1:23" s="97" customFormat="1" x14ac:dyDescent="0.2">
      <c r="A29" s="4">
        <v>16</v>
      </c>
      <c r="B29" s="268">
        <f t="shared" si="1"/>
        <v>71</v>
      </c>
      <c r="C29" s="269"/>
      <c r="D29" s="269" t="s">
        <v>202</v>
      </c>
      <c r="E29" s="269" t="s">
        <v>55</v>
      </c>
      <c r="F29" s="18"/>
      <c r="G29" s="270">
        <v>71</v>
      </c>
      <c r="H29" s="126"/>
      <c r="I29" t="s">
        <v>219</v>
      </c>
      <c r="J29"/>
      <c r="K29" s="113"/>
      <c r="L29" s="114"/>
      <c r="M29" s="115"/>
      <c r="N29" s="106">
        <v>29</v>
      </c>
      <c r="O29" s="107">
        <v>44</v>
      </c>
      <c r="V29"/>
      <c r="W29"/>
    </row>
    <row r="30" spans="1:23" s="97" customFormat="1" x14ac:dyDescent="0.2">
      <c r="A30" s="4">
        <v>17</v>
      </c>
      <c r="B30" s="268">
        <f t="shared" si="1"/>
        <v>68</v>
      </c>
      <c r="C30" s="269"/>
      <c r="D30" s="269" t="s">
        <v>215</v>
      </c>
      <c r="E30" s="269" t="s">
        <v>55</v>
      </c>
      <c r="F30" s="18"/>
      <c r="G30" s="11">
        <v>68</v>
      </c>
      <c r="H30" s="126"/>
      <c r="I30"/>
      <c r="J30"/>
      <c r="K30" s="113"/>
      <c r="L30" s="114"/>
      <c r="M30" s="115"/>
      <c r="N30" s="106">
        <v>30</v>
      </c>
      <c r="O30" s="107">
        <v>43</v>
      </c>
      <c r="V30"/>
      <c r="W30"/>
    </row>
    <row r="31" spans="1:23" s="97" customFormat="1" x14ac:dyDescent="0.2">
      <c r="A31" s="4">
        <v>18</v>
      </c>
      <c r="B31" s="268">
        <f t="shared" si="1"/>
        <v>65</v>
      </c>
      <c r="C31" s="269"/>
      <c r="D31" s="269" t="s">
        <v>198</v>
      </c>
      <c r="E31" s="269" t="s">
        <v>1</v>
      </c>
      <c r="F31" s="18"/>
      <c r="G31" s="11">
        <v>65</v>
      </c>
      <c r="H31" s="126"/>
      <c r="I31"/>
      <c r="J31"/>
      <c r="K31" s="113"/>
      <c r="L31" s="114"/>
      <c r="M31" s="115"/>
      <c r="N31" s="106">
        <v>31</v>
      </c>
      <c r="O31" s="107">
        <v>42</v>
      </c>
      <c r="V31"/>
      <c r="W31"/>
    </row>
    <row r="32" spans="1:23" s="97" customFormat="1" x14ac:dyDescent="0.2">
      <c r="A32" s="4">
        <v>19</v>
      </c>
      <c r="B32" s="268">
        <f t="shared" si="1"/>
        <v>62</v>
      </c>
      <c r="C32" s="269"/>
      <c r="D32" s="269" t="s">
        <v>201</v>
      </c>
      <c r="E32" s="269" t="s">
        <v>55</v>
      </c>
      <c r="F32" s="18"/>
      <c r="G32" s="11">
        <v>62</v>
      </c>
      <c r="H32" s="126"/>
      <c r="I32"/>
      <c r="J32"/>
      <c r="K32" s="113"/>
      <c r="L32" s="114"/>
      <c r="M32" s="115"/>
      <c r="N32" s="106">
        <v>32</v>
      </c>
      <c r="O32" s="107">
        <v>41</v>
      </c>
      <c r="V32"/>
      <c r="W32"/>
    </row>
    <row r="33" spans="1:23" s="97" customFormat="1" x14ac:dyDescent="0.2">
      <c r="A33" s="4">
        <v>20</v>
      </c>
      <c r="B33" s="268">
        <f t="shared" si="1"/>
        <v>60</v>
      </c>
      <c r="C33" s="268">
        <f>SUM(G33:H33)</f>
        <v>60</v>
      </c>
      <c r="D33" s="269" t="s">
        <v>287</v>
      </c>
      <c r="E33" s="269" t="s">
        <v>1</v>
      </c>
      <c r="F33" s="18"/>
      <c r="G33" s="11">
        <v>60</v>
      </c>
      <c r="H33" s="126"/>
      <c r="I33"/>
      <c r="J33"/>
      <c r="K33" s="113"/>
      <c r="L33" s="114"/>
      <c r="M33" s="115"/>
      <c r="N33" s="106">
        <v>33</v>
      </c>
      <c r="O33" s="107">
        <v>39</v>
      </c>
      <c r="V33"/>
      <c r="W33"/>
    </row>
    <row r="34" spans="1:23" x14ac:dyDescent="0.2">
      <c r="A34" s="4">
        <v>21</v>
      </c>
      <c r="B34" s="268">
        <f t="shared" si="1"/>
        <v>58</v>
      </c>
      <c r="C34" s="267"/>
      <c r="D34" s="269" t="s">
        <v>270</v>
      </c>
      <c r="E34" s="269" t="s">
        <v>26</v>
      </c>
      <c r="F34" s="267"/>
      <c r="G34" s="267">
        <v>58</v>
      </c>
    </row>
    <row r="35" spans="1:23" x14ac:dyDescent="0.2">
      <c r="K35"/>
      <c r="L35"/>
      <c r="M35"/>
      <c r="N35"/>
      <c r="O35"/>
      <c r="P35"/>
      <c r="Q35"/>
      <c r="R35"/>
      <c r="S35"/>
      <c r="T35"/>
      <c r="U35"/>
    </row>
    <row r="36" spans="1:23" x14ac:dyDescent="0.2">
      <c r="K36"/>
      <c r="L36"/>
      <c r="M36"/>
      <c r="N36"/>
      <c r="O36"/>
      <c r="P36"/>
      <c r="Q36"/>
      <c r="R36"/>
      <c r="S36"/>
      <c r="T36"/>
      <c r="U36"/>
    </row>
  </sheetData>
  <mergeCells count="11">
    <mergeCell ref="K4:L4"/>
    <mergeCell ref="N4:O4"/>
    <mergeCell ref="A12:G12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0"/>
  <sheetViews>
    <sheetView view="pageBreakPreview" zoomScaleNormal="100" zoomScaleSheetLayoutView="100" workbookViewId="0">
      <selection activeCell="D19" sqref="D19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21" hidden="1" customWidth="1" outlineLevel="1"/>
    <col min="13" max="13" width="2.7109375" style="121" hidden="1" customWidth="1" outlineLevel="1"/>
    <col min="14" max="14" width="11.7109375" style="121" hidden="1" customWidth="1" outlineLevel="1"/>
    <col min="15" max="15" width="8.85546875" style="121" hidden="1" customWidth="1" outlineLevel="1"/>
    <col min="16" max="16" width="19.7109375" style="97" hidden="1" customWidth="1" outlineLevel="1"/>
    <col min="17" max="17" width="18.5703125" style="97" hidden="1" customWidth="1" outlineLevel="1"/>
    <col min="18" max="18" width="18.7109375" style="97" hidden="1" customWidth="1" outlineLevel="1"/>
    <col min="19" max="20" width="8.85546875" style="97" hidden="1" customWidth="1" outlineLevel="1"/>
    <col min="21" max="21" width="18.5703125" style="97" hidden="1" customWidth="1" outlineLevel="1"/>
    <col min="22" max="22" width="9.140625" hidden="1" customWidth="1" outlineLevel="1"/>
    <col min="23" max="23" width="9.140625" collapsed="1"/>
  </cols>
  <sheetData>
    <row r="1" spans="1:21" ht="18.75" thickBot="1" x14ac:dyDescent="0.25">
      <c r="A1" s="307" t="s">
        <v>299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1" x14ac:dyDescent="0.2">
      <c r="A2" s="313" t="s">
        <v>300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1" ht="18" x14ac:dyDescent="0.2">
      <c r="A3" s="316" t="s">
        <v>19</v>
      </c>
      <c r="B3" s="316"/>
      <c r="C3" s="316"/>
      <c r="D3" s="316"/>
      <c r="E3" s="316"/>
      <c r="F3" s="316"/>
      <c r="G3" s="316"/>
      <c r="H3" s="239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1" x14ac:dyDescent="0.2">
      <c r="A5" s="4">
        <v>1</v>
      </c>
      <c r="B5" s="8">
        <f t="shared" ref="B5:B11" si="0">SUM(F5:G5)</f>
        <v>250</v>
      </c>
      <c r="C5" s="17"/>
      <c r="D5" s="67" t="s">
        <v>301</v>
      </c>
      <c r="E5" s="4" t="s">
        <v>55</v>
      </c>
      <c r="F5" s="18">
        <v>30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1" x14ac:dyDescent="0.2">
      <c r="A6" s="4">
        <v>2</v>
      </c>
      <c r="B6" s="8">
        <f t="shared" si="0"/>
        <v>214</v>
      </c>
      <c r="C6" s="17"/>
      <c r="D6" s="67" t="s">
        <v>196</v>
      </c>
      <c r="E6" s="4" t="s">
        <v>26</v>
      </c>
      <c r="F6" s="18">
        <v>25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</row>
    <row r="7" spans="1:21" x14ac:dyDescent="0.2">
      <c r="A7" s="4">
        <v>3</v>
      </c>
      <c r="B7" s="8">
        <f t="shared" si="0"/>
        <v>187</v>
      </c>
      <c r="C7" s="17"/>
      <c r="D7" s="67" t="s">
        <v>256</v>
      </c>
      <c r="E7" s="4" t="s">
        <v>55</v>
      </c>
      <c r="F7" s="18">
        <v>22</v>
      </c>
      <c r="G7" s="19">
        <v>165</v>
      </c>
      <c r="H7" s="125"/>
      <c r="K7" s="100"/>
      <c r="L7" s="104"/>
      <c r="M7" s="105"/>
      <c r="N7" s="106"/>
      <c r="O7" s="107"/>
      <c r="P7" s="108"/>
      <c r="Q7" s="109"/>
      <c r="R7" s="109"/>
      <c r="U7" s="110"/>
    </row>
    <row r="8" spans="1:21" x14ac:dyDescent="0.2">
      <c r="A8" s="4">
        <v>4</v>
      </c>
      <c r="B8" s="8">
        <f t="shared" si="0"/>
        <v>167</v>
      </c>
      <c r="C8" s="17"/>
      <c r="D8" s="67" t="s">
        <v>302</v>
      </c>
      <c r="E8" s="4"/>
      <c r="F8" s="18">
        <v>20</v>
      </c>
      <c r="G8" s="19">
        <v>147</v>
      </c>
      <c r="H8" s="125"/>
      <c r="K8" s="100"/>
      <c r="L8" s="104"/>
      <c r="M8" s="105"/>
      <c r="N8" s="106"/>
      <c r="O8" s="107"/>
      <c r="P8" s="108"/>
      <c r="Q8" s="109"/>
      <c r="R8" s="109"/>
      <c r="U8" s="110"/>
    </row>
    <row r="9" spans="1:21" x14ac:dyDescent="0.2">
      <c r="A9" s="4">
        <v>5</v>
      </c>
      <c r="B9" s="8">
        <f t="shared" si="0"/>
        <v>150</v>
      </c>
      <c r="C9" s="17"/>
      <c r="D9" s="67" t="s">
        <v>303</v>
      </c>
      <c r="E9" s="4" t="s">
        <v>55</v>
      </c>
      <c r="F9" s="18">
        <v>18</v>
      </c>
      <c r="G9" s="19">
        <v>132</v>
      </c>
      <c r="H9" s="125"/>
      <c r="I9" t="s">
        <v>185</v>
      </c>
      <c r="J9" t="s">
        <v>189</v>
      </c>
      <c r="K9" s="100">
        <v>2</v>
      </c>
      <c r="L9" s="104">
        <v>25</v>
      </c>
      <c r="M9" s="105"/>
      <c r="N9" s="106">
        <v>2</v>
      </c>
      <c r="O9" s="107">
        <v>189</v>
      </c>
      <c r="P9" s="108" t="s">
        <v>184</v>
      </c>
      <c r="Q9" s="108" t="s">
        <v>189</v>
      </c>
      <c r="R9" s="97" t="s">
        <v>216</v>
      </c>
      <c r="U9" s="122" t="s">
        <v>197</v>
      </c>
    </row>
    <row r="10" spans="1:21" x14ac:dyDescent="0.2">
      <c r="A10" s="4">
        <v>6</v>
      </c>
      <c r="B10" s="8">
        <f t="shared" si="0"/>
        <v>136</v>
      </c>
      <c r="C10" s="17"/>
      <c r="D10" s="67" t="s">
        <v>209</v>
      </c>
      <c r="E10" s="4" t="s">
        <v>26</v>
      </c>
      <c r="F10" s="18">
        <v>16</v>
      </c>
      <c r="G10" s="19">
        <v>120</v>
      </c>
      <c r="H10" s="125"/>
      <c r="I10" t="s">
        <v>186</v>
      </c>
      <c r="J10" t="s">
        <v>196</v>
      </c>
      <c r="K10" s="100">
        <v>3</v>
      </c>
      <c r="L10" s="104">
        <v>22</v>
      </c>
      <c r="M10" s="105"/>
      <c r="N10" s="106">
        <v>3</v>
      </c>
      <c r="O10" s="107">
        <v>165</v>
      </c>
      <c r="P10" s="108" t="s">
        <v>193</v>
      </c>
      <c r="Q10" s="108" t="s">
        <v>196</v>
      </c>
      <c r="R10" s="97" t="s">
        <v>218</v>
      </c>
      <c r="S10" s="111"/>
      <c r="T10" s="111"/>
      <c r="U10" s="122" t="s">
        <v>198</v>
      </c>
    </row>
    <row r="11" spans="1:21" x14ac:dyDescent="0.2">
      <c r="A11" s="4">
        <v>7</v>
      </c>
      <c r="B11" s="8">
        <f t="shared" si="0"/>
        <v>125</v>
      </c>
      <c r="C11" s="17"/>
      <c r="D11" s="67" t="s">
        <v>212</v>
      </c>
      <c r="E11" s="4" t="s">
        <v>1</v>
      </c>
      <c r="F11" s="18">
        <v>15</v>
      </c>
      <c r="G11" s="19">
        <v>110</v>
      </c>
      <c r="H11" s="125"/>
      <c r="K11" s="100"/>
      <c r="L11" s="104"/>
      <c r="M11" s="105"/>
      <c r="N11" s="106"/>
      <c r="O11" s="107"/>
      <c r="P11" s="108"/>
      <c r="Q11" s="108"/>
      <c r="S11" s="111"/>
      <c r="T11" s="111"/>
      <c r="U11" s="122"/>
    </row>
    <row r="12" spans="1:21" hidden="1" x14ac:dyDescent="0.2">
      <c r="A12" s="4">
        <v>4</v>
      </c>
      <c r="B12" s="8">
        <f t="shared" ref="B12" si="1">SUM(F12:G12)</f>
        <v>136</v>
      </c>
      <c r="C12" s="17"/>
      <c r="D12" s="67" t="s">
        <v>281</v>
      </c>
      <c r="E12" s="4" t="s">
        <v>55</v>
      </c>
      <c r="F12" s="18">
        <v>16</v>
      </c>
      <c r="G12" s="19">
        <v>120</v>
      </c>
      <c r="H12" s="125"/>
      <c r="K12" s="100"/>
      <c r="L12" s="104"/>
      <c r="M12" s="105"/>
      <c r="N12" s="106"/>
      <c r="O12" s="107"/>
      <c r="P12" s="108"/>
      <c r="Q12" s="108"/>
      <c r="S12" s="111"/>
      <c r="T12" s="111"/>
      <c r="U12" s="122"/>
    </row>
    <row r="13" spans="1:21" ht="18" x14ac:dyDescent="0.2">
      <c r="A13" s="306" t="s">
        <v>18</v>
      </c>
      <c r="B13" s="306"/>
      <c r="C13" s="306"/>
      <c r="D13" s="306"/>
      <c r="E13" s="306"/>
      <c r="F13" s="306"/>
      <c r="G13" s="306"/>
      <c r="H13" s="239"/>
      <c r="I13" t="s">
        <v>191</v>
      </c>
      <c r="J13" t="s">
        <v>212</v>
      </c>
      <c r="K13" s="100">
        <v>6</v>
      </c>
      <c r="L13" s="104">
        <v>16</v>
      </c>
      <c r="M13" s="105"/>
      <c r="N13" s="106">
        <v>6</v>
      </c>
      <c r="O13" s="107">
        <v>120</v>
      </c>
      <c r="P13" s="109" t="s">
        <v>185</v>
      </c>
      <c r="Q13" s="97" t="s">
        <v>212</v>
      </c>
      <c r="U13" s="122" t="s">
        <v>206</v>
      </c>
    </row>
    <row r="14" spans="1:21" ht="25.5" x14ac:dyDescent="0.2">
      <c r="A14" s="3" t="s">
        <v>23</v>
      </c>
      <c r="B14" s="6" t="s">
        <v>56</v>
      </c>
      <c r="C14" s="3" t="s">
        <v>17</v>
      </c>
      <c r="D14" s="3" t="s">
        <v>234</v>
      </c>
      <c r="E14" s="3" t="s">
        <v>4</v>
      </c>
      <c r="F14" s="7" t="s">
        <v>22</v>
      </c>
      <c r="G14" s="7" t="s">
        <v>21</v>
      </c>
      <c r="H14" s="124"/>
      <c r="I14" t="s">
        <v>192</v>
      </c>
      <c r="K14" s="100">
        <v>7</v>
      </c>
      <c r="L14" s="104">
        <v>15</v>
      </c>
      <c r="M14" s="105"/>
      <c r="N14" s="106">
        <v>7</v>
      </c>
      <c r="O14" s="107">
        <v>110</v>
      </c>
      <c r="P14" s="109" t="s">
        <v>192</v>
      </c>
      <c r="R14" s="99"/>
      <c r="U14" s="122" t="s">
        <v>207</v>
      </c>
    </row>
    <row r="15" spans="1:21" x14ac:dyDescent="0.2">
      <c r="A15" s="4">
        <v>1</v>
      </c>
      <c r="B15" s="8">
        <f t="shared" ref="B15:B37" si="2">SUM(F15:G15)</f>
        <v>250</v>
      </c>
      <c r="C15" s="17"/>
      <c r="D15" s="67" t="s">
        <v>184</v>
      </c>
      <c r="E15" s="4" t="s">
        <v>26</v>
      </c>
      <c r="F15" s="18">
        <v>30</v>
      </c>
      <c r="G15" s="19">
        <v>220</v>
      </c>
      <c r="H15" s="126"/>
      <c r="I15" t="s">
        <v>193</v>
      </c>
      <c r="K15" s="100">
        <v>8</v>
      </c>
      <c r="L15" s="104">
        <v>14</v>
      </c>
      <c r="M15" s="105"/>
      <c r="N15" s="106">
        <v>8</v>
      </c>
      <c r="O15" s="107">
        <v>102</v>
      </c>
      <c r="P15" s="108" t="s">
        <v>188</v>
      </c>
      <c r="Q15" s="112"/>
      <c r="R15" s="99"/>
      <c r="S15" s="99"/>
      <c r="T15" s="99"/>
      <c r="U15" s="110" t="s">
        <v>215</v>
      </c>
    </row>
    <row r="16" spans="1:21" x14ac:dyDescent="0.2">
      <c r="A16" s="4">
        <v>2</v>
      </c>
      <c r="B16" s="8">
        <f t="shared" si="2"/>
        <v>205</v>
      </c>
      <c r="C16" s="17"/>
      <c r="D16" s="67" t="s">
        <v>185</v>
      </c>
      <c r="E16" s="4" t="s">
        <v>26</v>
      </c>
      <c r="F16" s="18">
        <v>16</v>
      </c>
      <c r="G16" s="11">
        <v>189</v>
      </c>
      <c r="H16" s="126"/>
      <c r="I16" t="s">
        <v>194</v>
      </c>
      <c r="K16" s="100">
        <v>9</v>
      </c>
      <c r="L16" s="104">
        <v>13</v>
      </c>
      <c r="M16" s="105"/>
      <c r="N16" s="106">
        <v>9</v>
      </c>
      <c r="O16" s="107">
        <v>94</v>
      </c>
      <c r="P16" s="108" t="s">
        <v>195</v>
      </c>
      <c r="Q16" s="99"/>
      <c r="S16" s="99"/>
      <c r="T16" s="99"/>
      <c r="U16" s="99"/>
    </row>
    <row r="17" spans="1:23" x14ac:dyDescent="0.2">
      <c r="A17" s="4">
        <v>3</v>
      </c>
      <c r="B17" s="8">
        <f t="shared" si="2"/>
        <v>187</v>
      </c>
      <c r="C17" s="17"/>
      <c r="D17" s="67" t="s">
        <v>188</v>
      </c>
      <c r="E17" s="4" t="s">
        <v>55</v>
      </c>
      <c r="F17" s="18">
        <v>22</v>
      </c>
      <c r="G17" s="19">
        <v>165</v>
      </c>
      <c r="H17" s="125"/>
      <c r="I17" t="s">
        <v>195</v>
      </c>
      <c r="K17" s="100">
        <v>10</v>
      </c>
      <c r="L17" s="104">
        <v>12</v>
      </c>
      <c r="M17" s="105"/>
      <c r="N17" s="106">
        <v>10</v>
      </c>
      <c r="O17" s="107">
        <v>88</v>
      </c>
      <c r="P17" s="108" t="s">
        <v>194</v>
      </c>
    </row>
    <row r="18" spans="1:23" x14ac:dyDescent="0.2">
      <c r="A18" s="4">
        <v>4</v>
      </c>
      <c r="B18" s="8">
        <f t="shared" si="2"/>
        <v>172</v>
      </c>
      <c r="C18" s="17"/>
      <c r="D18" s="67" t="s">
        <v>191</v>
      </c>
      <c r="E18" s="4" t="s">
        <v>26</v>
      </c>
      <c r="F18" s="18">
        <v>25</v>
      </c>
      <c r="G18" s="11">
        <v>147</v>
      </c>
      <c r="H18" s="125"/>
      <c r="I18" t="s">
        <v>197</v>
      </c>
      <c r="K18" s="100">
        <v>11</v>
      </c>
      <c r="L18" s="104">
        <v>11</v>
      </c>
      <c r="M18" s="105"/>
      <c r="N18" s="106">
        <v>11</v>
      </c>
      <c r="O18" s="107">
        <v>83</v>
      </c>
      <c r="P18" s="108" t="s">
        <v>200</v>
      </c>
    </row>
    <row r="19" spans="1:23" s="97" customFormat="1" x14ac:dyDescent="0.2">
      <c r="A19" s="4">
        <v>5</v>
      </c>
      <c r="B19" s="8">
        <f t="shared" si="2"/>
        <v>152</v>
      </c>
      <c r="C19" s="17"/>
      <c r="D19" s="67" t="s">
        <v>190</v>
      </c>
      <c r="E19" s="4" t="s">
        <v>1</v>
      </c>
      <c r="F19" s="18">
        <v>20</v>
      </c>
      <c r="G19" s="11">
        <v>132</v>
      </c>
      <c r="H19" s="126"/>
      <c r="I19" t="s">
        <v>198</v>
      </c>
      <c r="J19"/>
      <c r="K19" s="100">
        <v>12</v>
      </c>
      <c r="L19" s="104">
        <v>10</v>
      </c>
      <c r="M19" s="105"/>
      <c r="N19" s="106">
        <v>12</v>
      </c>
      <c r="O19" s="107">
        <v>78</v>
      </c>
      <c r="P19" s="108" t="s">
        <v>198</v>
      </c>
      <c r="V19"/>
      <c r="W19"/>
    </row>
    <row r="20" spans="1:23" s="97" customFormat="1" x14ac:dyDescent="0.2">
      <c r="A20" s="4">
        <v>6</v>
      </c>
      <c r="B20" s="8">
        <f t="shared" si="2"/>
        <v>138</v>
      </c>
      <c r="C20" s="17"/>
      <c r="D20" s="67" t="s">
        <v>269</v>
      </c>
      <c r="E20" s="4" t="s">
        <v>3</v>
      </c>
      <c r="F20" s="18">
        <v>18</v>
      </c>
      <c r="G20" s="19">
        <v>120</v>
      </c>
      <c r="H20" s="125"/>
      <c r="I20" t="s">
        <v>199</v>
      </c>
      <c r="J20"/>
      <c r="K20" s="113"/>
      <c r="L20" s="114"/>
      <c r="M20" s="115"/>
      <c r="N20" s="106">
        <v>13</v>
      </c>
      <c r="O20" s="107">
        <v>83</v>
      </c>
      <c r="V20"/>
      <c r="W20"/>
    </row>
    <row r="21" spans="1:23" s="97" customFormat="1" x14ac:dyDescent="0.2">
      <c r="A21" s="4">
        <v>7</v>
      </c>
      <c r="B21" s="8">
        <f t="shared" si="2"/>
        <v>125</v>
      </c>
      <c r="C21" s="17"/>
      <c r="D21" s="67" t="s">
        <v>199</v>
      </c>
      <c r="E21" s="4" t="s">
        <v>26</v>
      </c>
      <c r="F21" s="18">
        <v>15</v>
      </c>
      <c r="G21" s="11">
        <v>110</v>
      </c>
      <c r="H21" s="126"/>
      <c r="I21" t="s">
        <v>200</v>
      </c>
      <c r="J21"/>
      <c r="K21" s="113"/>
      <c r="L21" s="114"/>
      <c r="M21" s="115"/>
      <c r="N21" s="106">
        <v>14</v>
      </c>
      <c r="O21" s="107">
        <v>79</v>
      </c>
      <c r="V21"/>
      <c r="W21"/>
    </row>
    <row r="22" spans="1:23" s="97" customFormat="1" x14ac:dyDescent="0.2">
      <c r="A22" s="4">
        <v>8</v>
      </c>
      <c r="B22" s="8">
        <f t="shared" si="2"/>
        <v>114</v>
      </c>
      <c r="C22" s="17"/>
      <c r="D22" s="67" t="s">
        <v>218</v>
      </c>
      <c r="E22" s="4" t="s">
        <v>1</v>
      </c>
      <c r="F22" s="18">
        <v>12</v>
      </c>
      <c r="G22" s="11">
        <v>102</v>
      </c>
      <c r="H22" s="126"/>
      <c r="I22" t="s">
        <v>201</v>
      </c>
      <c r="J22"/>
      <c r="K22" s="113"/>
      <c r="L22" s="114"/>
      <c r="M22" s="115"/>
      <c r="N22" s="106">
        <v>15</v>
      </c>
      <c r="O22" s="107">
        <v>75</v>
      </c>
      <c r="V22"/>
      <c r="W22"/>
    </row>
    <row r="23" spans="1:23" s="97" customFormat="1" x14ac:dyDescent="0.2">
      <c r="A23" s="4">
        <v>9</v>
      </c>
      <c r="B23" s="8">
        <f t="shared" si="2"/>
        <v>108</v>
      </c>
      <c r="C23" s="17"/>
      <c r="D23" s="67" t="s">
        <v>277</v>
      </c>
      <c r="E23" s="4" t="s">
        <v>26</v>
      </c>
      <c r="F23" s="18">
        <v>14</v>
      </c>
      <c r="G23" s="19">
        <v>94</v>
      </c>
      <c r="H23" s="125"/>
      <c r="I23" t="s">
        <v>202</v>
      </c>
      <c r="J23"/>
      <c r="K23" s="113"/>
      <c r="L23" s="114"/>
      <c r="M23" s="115"/>
      <c r="N23" s="106">
        <v>16</v>
      </c>
      <c r="O23" s="107">
        <v>71</v>
      </c>
      <c r="V23"/>
      <c r="W23"/>
    </row>
    <row r="24" spans="1:23" s="97" customFormat="1" x14ac:dyDescent="0.2">
      <c r="A24" s="4">
        <v>10</v>
      </c>
      <c r="B24" s="8">
        <f t="shared" si="2"/>
        <v>102</v>
      </c>
      <c r="C24" s="17"/>
      <c r="D24" s="67" t="s">
        <v>195</v>
      </c>
      <c r="E24" s="4" t="s">
        <v>1</v>
      </c>
      <c r="F24" s="18">
        <v>13</v>
      </c>
      <c r="G24" s="11">
        <v>89</v>
      </c>
      <c r="H24" s="126"/>
      <c r="I24" t="s">
        <v>203</v>
      </c>
      <c r="J24"/>
      <c r="K24" s="113"/>
      <c r="L24" s="114"/>
      <c r="M24" s="115"/>
      <c r="N24" s="106">
        <v>17</v>
      </c>
      <c r="O24" s="107">
        <v>68</v>
      </c>
      <c r="V24"/>
      <c r="W24"/>
    </row>
    <row r="25" spans="1:23" s="97" customFormat="1" x14ac:dyDescent="0.2">
      <c r="A25" s="4">
        <v>11</v>
      </c>
      <c r="B25" s="8">
        <f t="shared" si="2"/>
        <v>94</v>
      </c>
      <c r="C25" s="17"/>
      <c r="D25" s="67" t="s">
        <v>203</v>
      </c>
      <c r="E25" s="4" t="s">
        <v>26</v>
      </c>
      <c r="F25" s="18">
        <v>11</v>
      </c>
      <c r="G25" s="11">
        <v>83</v>
      </c>
      <c r="H25" s="125"/>
      <c r="I25" t="s">
        <v>204</v>
      </c>
      <c r="J25"/>
      <c r="K25" s="113"/>
      <c r="L25" s="114"/>
      <c r="M25" s="115"/>
      <c r="N25" s="106">
        <v>18</v>
      </c>
      <c r="O25" s="107">
        <v>65</v>
      </c>
      <c r="V25"/>
      <c r="W25"/>
    </row>
    <row r="26" spans="1:23" s="97" customFormat="1" x14ac:dyDescent="0.2">
      <c r="A26" s="4">
        <v>12</v>
      </c>
      <c r="B26" s="8">
        <f t="shared" si="2"/>
        <v>90</v>
      </c>
      <c r="C26" s="17"/>
      <c r="D26" s="67" t="s">
        <v>206</v>
      </c>
      <c r="E26" s="4" t="s">
        <v>2</v>
      </c>
      <c r="F26" s="18">
        <v>10</v>
      </c>
      <c r="G26" s="11">
        <v>80</v>
      </c>
      <c r="H26" s="126"/>
      <c r="I26" t="s">
        <v>206</v>
      </c>
      <c r="J26"/>
      <c r="K26" s="113"/>
      <c r="L26" s="114"/>
      <c r="M26" s="115"/>
      <c r="N26" s="106">
        <v>19</v>
      </c>
      <c r="O26" s="107">
        <v>62</v>
      </c>
      <c r="V26"/>
      <c r="W26"/>
    </row>
    <row r="27" spans="1:23" s="97" customFormat="1" x14ac:dyDescent="0.2">
      <c r="A27" s="4">
        <v>13</v>
      </c>
      <c r="B27" s="8">
        <f t="shared" si="2"/>
        <v>86</v>
      </c>
      <c r="C27" s="17"/>
      <c r="D27" s="67" t="s">
        <v>202</v>
      </c>
      <c r="E27" s="4" t="s">
        <v>55</v>
      </c>
      <c r="F27" s="18"/>
      <c r="G27" s="19">
        <v>86</v>
      </c>
      <c r="H27" s="126"/>
      <c r="I27" t="s">
        <v>207</v>
      </c>
      <c r="J27"/>
      <c r="K27" s="113"/>
      <c r="L27" s="114"/>
      <c r="M27" s="115"/>
      <c r="N27" s="106">
        <v>20</v>
      </c>
      <c r="O27" s="107">
        <v>60</v>
      </c>
      <c r="V27"/>
      <c r="W27"/>
    </row>
    <row r="28" spans="1:23" s="97" customFormat="1" x14ac:dyDescent="0.2">
      <c r="A28" s="4">
        <v>14</v>
      </c>
      <c r="B28" s="8">
        <f t="shared" si="2"/>
        <v>77</v>
      </c>
      <c r="C28" s="17"/>
      <c r="D28" s="67" t="s">
        <v>192</v>
      </c>
      <c r="E28" s="4" t="s">
        <v>55</v>
      </c>
      <c r="F28" s="18"/>
      <c r="G28" s="19">
        <v>77</v>
      </c>
      <c r="H28" s="125"/>
      <c r="I28" t="s">
        <v>210</v>
      </c>
      <c r="J28"/>
      <c r="K28" s="113"/>
      <c r="L28" s="114"/>
      <c r="M28" s="115"/>
      <c r="N28" s="106">
        <v>21</v>
      </c>
      <c r="O28" s="107">
        <v>58</v>
      </c>
      <c r="V28"/>
      <c r="W28"/>
    </row>
    <row r="29" spans="1:23" s="97" customFormat="1" x14ac:dyDescent="0.2">
      <c r="A29" s="4">
        <v>15</v>
      </c>
      <c r="B29" s="8">
        <f t="shared" si="2"/>
        <v>74</v>
      </c>
      <c r="C29" s="17"/>
      <c r="D29" s="67" t="s">
        <v>204</v>
      </c>
      <c r="E29" s="4" t="s">
        <v>3</v>
      </c>
      <c r="F29" s="18"/>
      <c r="G29" s="19">
        <v>74</v>
      </c>
      <c r="H29" s="126"/>
      <c r="I29" t="s">
        <v>211</v>
      </c>
      <c r="J29"/>
      <c r="K29" s="113"/>
      <c r="L29" s="114"/>
      <c r="M29" s="115"/>
      <c r="N29" s="106">
        <v>22</v>
      </c>
      <c r="O29" s="107">
        <v>56</v>
      </c>
      <c r="V29"/>
      <c r="W29"/>
    </row>
    <row r="30" spans="1:23" s="97" customFormat="1" x14ac:dyDescent="0.2">
      <c r="A30" s="4">
        <v>16</v>
      </c>
      <c r="B30" s="8">
        <f t="shared" si="2"/>
        <v>71</v>
      </c>
      <c r="C30" s="17"/>
      <c r="D30" s="67" t="s">
        <v>198</v>
      </c>
      <c r="E30" s="4" t="s">
        <v>1</v>
      </c>
      <c r="F30" s="18"/>
      <c r="G30" s="11">
        <v>71</v>
      </c>
      <c r="H30" s="126"/>
      <c r="I30" t="s">
        <v>213</v>
      </c>
      <c r="J30"/>
      <c r="K30" s="113"/>
      <c r="L30" s="114"/>
      <c r="M30" s="115"/>
      <c r="N30" s="106">
        <v>23</v>
      </c>
      <c r="O30" s="107">
        <v>54</v>
      </c>
      <c r="V30"/>
      <c r="W30"/>
    </row>
    <row r="31" spans="1:23" s="97" customFormat="1" x14ac:dyDescent="0.2">
      <c r="A31" s="4">
        <v>17</v>
      </c>
      <c r="B31" s="8">
        <f t="shared" si="2"/>
        <v>68</v>
      </c>
      <c r="C31" s="17"/>
      <c r="D31" s="67" t="s">
        <v>210</v>
      </c>
      <c r="E31" s="4" t="s">
        <v>55</v>
      </c>
      <c r="F31" s="18"/>
      <c r="G31" s="11">
        <v>68</v>
      </c>
      <c r="H31" s="126"/>
      <c r="I31" t="s">
        <v>217</v>
      </c>
      <c r="J31"/>
      <c r="K31" s="113"/>
      <c r="L31" s="114"/>
      <c r="M31" s="115"/>
      <c r="N31" s="106">
        <v>27</v>
      </c>
      <c r="O31" s="107">
        <v>47</v>
      </c>
      <c r="V31"/>
      <c r="W31"/>
    </row>
    <row r="32" spans="1:23" s="97" customFormat="1" x14ac:dyDescent="0.2">
      <c r="A32" s="4">
        <v>18</v>
      </c>
      <c r="B32" s="8">
        <f t="shared" si="2"/>
        <v>65</v>
      </c>
      <c r="C32" s="17"/>
      <c r="D32" s="67" t="s">
        <v>280</v>
      </c>
      <c r="E32" s="4" t="s">
        <v>1</v>
      </c>
      <c r="F32" s="18"/>
      <c r="G32" s="11">
        <v>65</v>
      </c>
      <c r="H32" s="126"/>
      <c r="I32" t="s">
        <v>218</v>
      </c>
      <c r="J32"/>
      <c r="K32" s="113"/>
      <c r="L32" s="114"/>
      <c r="M32" s="115"/>
      <c r="N32" s="106">
        <v>28</v>
      </c>
      <c r="O32" s="107">
        <v>45</v>
      </c>
      <c r="V32"/>
      <c r="W32"/>
    </row>
    <row r="33" spans="1:23" s="97" customFormat="1" x14ac:dyDescent="0.2">
      <c r="A33" s="4">
        <v>19</v>
      </c>
      <c r="B33" s="8">
        <f t="shared" si="2"/>
        <v>62</v>
      </c>
      <c r="C33" s="17"/>
      <c r="D33" s="67" t="s">
        <v>213</v>
      </c>
      <c r="E33" s="4" t="s">
        <v>26</v>
      </c>
      <c r="F33" s="18"/>
      <c r="G33" s="19">
        <v>62</v>
      </c>
      <c r="H33" s="126"/>
      <c r="I33" t="s">
        <v>219</v>
      </c>
      <c r="J33"/>
      <c r="K33" s="113"/>
      <c r="L33" s="114"/>
      <c r="M33" s="115"/>
      <c r="N33" s="106">
        <v>29</v>
      </c>
      <c r="O33" s="107">
        <v>44</v>
      </c>
      <c r="V33"/>
      <c r="W33"/>
    </row>
    <row r="34" spans="1:23" s="97" customFormat="1" x14ac:dyDescent="0.2">
      <c r="A34" s="4">
        <v>20</v>
      </c>
      <c r="B34" s="8">
        <f t="shared" si="2"/>
        <v>60</v>
      </c>
      <c r="C34" s="17"/>
      <c r="D34" s="67" t="s">
        <v>201</v>
      </c>
      <c r="E34" s="4" t="s">
        <v>55</v>
      </c>
      <c r="F34" s="18"/>
      <c r="G34" s="11">
        <v>60</v>
      </c>
      <c r="H34" s="126"/>
      <c r="I34"/>
      <c r="J34"/>
      <c r="K34" s="113"/>
      <c r="L34" s="114"/>
      <c r="M34" s="115"/>
      <c r="N34" s="106">
        <v>30</v>
      </c>
      <c r="O34" s="107">
        <v>43</v>
      </c>
      <c r="V34"/>
      <c r="W34"/>
    </row>
    <row r="35" spans="1:23" s="97" customFormat="1" x14ac:dyDescent="0.2">
      <c r="A35" s="4">
        <v>21</v>
      </c>
      <c r="B35" s="8">
        <f t="shared" si="2"/>
        <v>58</v>
      </c>
      <c r="C35" s="17"/>
      <c r="D35" s="67" t="s">
        <v>270</v>
      </c>
      <c r="E35" s="4" t="s">
        <v>1</v>
      </c>
      <c r="F35" s="18"/>
      <c r="G35" s="11">
        <v>58</v>
      </c>
      <c r="H35" s="126"/>
      <c r="I35"/>
      <c r="J35"/>
      <c r="K35" s="113"/>
      <c r="L35" s="114"/>
      <c r="M35" s="115"/>
      <c r="N35" s="106">
        <v>31</v>
      </c>
      <c r="O35" s="107">
        <v>42</v>
      </c>
      <c r="V35"/>
      <c r="W35"/>
    </row>
    <row r="36" spans="1:23" s="97" customFormat="1" x14ac:dyDescent="0.2">
      <c r="A36" s="4">
        <v>22</v>
      </c>
      <c r="B36" s="8">
        <f t="shared" si="2"/>
        <v>56</v>
      </c>
      <c r="C36" s="17"/>
      <c r="D36" s="67" t="s">
        <v>290</v>
      </c>
      <c r="E36" s="4" t="s">
        <v>55</v>
      </c>
      <c r="F36" s="18"/>
      <c r="G36" s="11">
        <v>56</v>
      </c>
      <c r="H36" s="126"/>
      <c r="I36"/>
      <c r="J36"/>
      <c r="K36" s="113"/>
      <c r="L36" s="114"/>
      <c r="M36" s="115"/>
      <c r="N36" s="106">
        <v>32</v>
      </c>
      <c r="O36" s="107">
        <v>41</v>
      </c>
      <c r="V36"/>
      <c r="W36"/>
    </row>
    <row r="37" spans="1:23" s="97" customFormat="1" x14ac:dyDescent="0.2">
      <c r="A37" s="4">
        <v>23</v>
      </c>
      <c r="B37" s="8">
        <f t="shared" si="2"/>
        <v>54</v>
      </c>
      <c r="C37" s="17"/>
      <c r="D37" s="67" t="s">
        <v>287</v>
      </c>
      <c r="E37" s="4" t="s">
        <v>1</v>
      </c>
      <c r="F37" s="18"/>
      <c r="G37" s="11">
        <v>54</v>
      </c>
      <c r="H37" s="126"/>
      <c r="I37"/>
      <c r="J37"/>
      <c r="K37" s="113"/>
      <c r="L37" s="114"/>
      <c r="M37" s="115"/>
      <c r="N37" s="106">
        <v>33</v>
      </c>
      <c r="O37" s="107">
        <v>39</v>
      </c>
      <c r="V37"/>
      <c r="W37"/>
    </row>
    <row r="39" spans="1:23" x14ac:dyDescent="0.2">
      <c r="K39"/>
      <c r="L39"/>
      <c r="M39"/>
      <c r="N39"/>
      <c r="O39"/>
      <c r="P39"/>
      <c r="Q39"/>
      <c r="R39"/>
      <c r="S39"/>
      <c r="T39"/>
      <c r="U39"/>
    </row>
    <row r="40" spans="1:23" x14ac:dyDescent="0.2">
      <c r="K40"/>
      <c r="L40"/>
      <c r="M40"/>
      <c r="N40"/>
      <c r="O40"/>
      <c r="P40"/>
      <c r="Q40"/>
      <c r="R40"/>
      <c r="S40"/>
      <c r="T40"/>
      <c r="U40"/>
    </row>
  </sheetData>
  <sortState ref="B15:G37">
    <sortCondition descending="1" ref="B15:B37"/>
  </sortState>
  <mergeCells count="11">
    <mergeCell ref="K4:L4"/>
    <mergeCell ref="N4:O4"/>
    <mergeCell ref="A13:G13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D58" sqref="D58"/>
    </sheetView>
  </sheetViews>
  <sheetFormatPr defaultRowHeight="12.75" x14ac:dyDescent="0.2"/>
  <cols>
    <col min="3" max="3" width="10.85546875" customWidth="1"/>
    <col min="4" max="4" width="14" customWidth="1"/>
    <col min="5" max="5" width="16.28515625" customWidth="1"/>
  </cols>
  <sheetData>
    <row r="1" spans="1:7" ht="18.75" thickBot="1" x14ac:dyDescent="0.25">
      <c r="A1" s="307" t="s">
        <v>135</v>
      </c>
      <c r="B1" s="308"/>
      <c r="C1" s="308"/>
      <c r="D1" s="308"/>
      <c r="E1" s="308"/>
      <c r="F1" s="309"/>
      <c r="G1" s="309"/>
    </row>
    <row r="2" spans="1:7" x14ac:dyDescent="0.2">
      <c r="A2" s="313" t="s">
        <v>136</v>
      </c>
      <c r="B2" s="314"/>
      <c r="C2" s="314"/>
      <c r="D2" s="314"/>
      <c r="E2" s="314"/>
      <c r="F2" s="315"/>
      <c r="G2" s="315"/>
    </row>
    <row r="3" spans="1:7" ht="18" x14ac:dyDescent="0.2">
      <c r="A3" s="316" t="s">
        <v>19</v>
      </c>
      <c r="B3" s="316"/>
      <c r="C3" s="316"/>
      <c r="D3" s="316"/>
      <c r="E3" s="316"/>
      <c r="F3" s="316"/>
      <c r="G3" s="316"/>
    </row>
    <row r="4" spans="1:7" ht="25.5" x14ac:dyDescent="0.2">
      <c r="A4" s="3" t="s">
        <v>23</v>
      </c>
      <c r="B4" s="6" t="s">
        <v>56</v>
      </c>
      <c r="C4" s="3" t="s">
        <v>17</v>
      </c>
      <c r="D4" s="3" t="s">
        <v>20</v>
      </c>
      <c r="E4" s="3" t="s">
        <v>4</v>
      </c>
      <c r="F4" s="7" t="s">
        <v>22</v>
      </c>
      <c r="G4" s="7" t="s">
        <v>21</v>
      </c>
    </row>
    <row r="5" spans="1:7" x14ac:dyDescent="0.2">
      <c r="A5" s="4">
        <v>1</v>
      </c>
      <c r="B5" s="8">
        <f t="shared" ref="B5:B13" si="0">SUM(F5:G5)</f>
        <v>363</v>
      </c>
      <c r="C5" s="17" t="s">
        <v>48</v>
      </c>
      <c r="D5" s="17" t="s">
        <v>49</v>
      </c>
      <c r="E5" s="4" t="s">
        <v>2</v>
      </c>
      <c r="F5" s="18">
        <v>33</v>
      </c>
      <c r="G5" s="19">
        <v>330</v>
      </c>
    </row>
    <row r="6" spans="1:7" x14ac:dyDescent="0.2">
      <c r="A6" s="4">
        <v>2</v>
      </c>
      <c r="B6" s="8">
        <f t="shared" si="0"/>
        <v>314</v>
      </c>
      <c r="C6" s="17" t="s">
        <v>24</v>
      </c>
      <c r="D6" s="17" t="s">
        <v>25</v>
      </c>
      <c r="E6" s="4" t="s">
        <v>55</v>
      </c>
      <c r="F6" s="18">
        <v>30</v>
      </c>
      <c r="G6" s="19">
        <v>284</v>
      </c>
    </row>
    <row r="7" spans="1:7" x14ac:dyDescent="0.2">
      <c r="A7" s="4">
        <v>3</v>
      </c>
      <c r="B7" s="8">
        <f t="shared" si="0"/>
        <v>293</v>
      </c>
      <c r="C7" s="17" t="s">
        <v>80</v>
      </c>
      <c r="D7" s="17" t="s">
        <v>133</v>
      </c>
      <c r="E7" s="4" t="s">
        <v>2</v>
      </c>
      <c r="F7" s="18">
        <v>45</v>
      </c>
      <c r="G7" s="19">
        <v>248</v>
      </c>
    </row>
    <row r="8" spans="1:7" x14ac:dyDescent="0.2">
      <c r="A8" s="4">
        <v>4</v>
      </c>
      <c r="B8" s="8">
        <f t="shared" si="0"/>
        <v>286</v>
      </c>
      <c r="C8" s="17" t="s">
        <v>145</v>
      </c>
      <c r="D8" s="17" t="s">
        <v>146</v>
      </c>
      <c r="E8" s="4" t="s">
        <v>55</v>
      </c>
      <c r="F8" s="18">
        <v>38</v>
      </c>
      <c r="G8" s="19">
        <v>248</v>
      </c>
    </row>
    <row r="9" spans="1:7" x14ac:dyDescent="0.2">
      <c r="A9" s="4">
        <v>5</v>
      </c>
      <c r="B9" s="8">
        <f t="shared" si="0"/>
        <v>222</v>
      </c>
      <c r="C9" s="17" t="s">
        <v>293</v>
      </c>
      <c r="D9" s="17" t="s">
        <v>294</v>
      </c>
      <c r="E9" s="4" t="s">
        <v>55</v>
      </c>
      <c r="F9" s="18">
        <v>24</v>
      </c>
      <c r="G9" s="19">
        <v>198</v>
      </c>
    </row>
    <row r="10" spans="1:7" x14ac:dyDescent="0.2">
      <c r="A10" s="4">
        <v>6</v>
      </c>
      <c r="B10" s="8">
        <f t="shared" si="0"/>
        <v>203</v>
      </c>
      <c r="C10" s="17" t="s">
        <v>80</v>
      </c>
      <c r="D10" s="17" t="s">
        <v>81</v>
      </c>
      <c r="E10" s="4" t="s">
        <v>2</v>
      </c>
      <c r="F10" s="18">
        <v>23</v>
      </c>
      <c r="G10" s="19">
        <v>180</v>
      </c>
    </row>
    <row r="11" spans="1:7" x14ac:dyDescent="0.2">
      <c r="A11" s="4">
        <v>7</v>
      </c>
      <c r="B11" s="8">
        <f t="shared" si="0"/>
        <v>192</v>
      </c>
      <c r="C11" s="17" t="s">
        <v>139</v>
      </c>
      <c r="D11" s="17" t="s">
        <v>140</v>
      </c>
      <c r="E11" s="4" t="s">
        <v>1</v>
      </c>
      <c r="F11" s="18">
        <v>27</v>
      </c>
      <c r="G11" s="19">
        <v>165</v>
      </c>
    </row>
    <row r="12" spans="1:7" x14ac:dyDescent="0.2">
      <c r="A12" s="4">
        <v>8</v>
      </c>
      <c r="B12" s="8">
        <f t="shared" si="0"/>
        <v>174</v>
      </c>
      <c r="C12" s="17" t="s">
        <v>143</v>
      </c>
      <c r="D12" s="17" t="s">
        <v>144</v>
      </c>
      <c r="E12" s="4" t="s">
        <v>1</v>
      </c>
      <c r="F12" s="18">
        <v>21</v>
      </c>
      <c r="G12" s="19">
        <v>153</v>
      </c>
    </row>
    <row r="13" spans="1:7" x14ac:dyDescent="0.2">
      <c r="A13" s="4">
        <v>9</v>
      </c>
      <c r="B13" s="8">
        <f t="shared" si="0"/>
        <v>161</v>
      </c>
      <c r="C13" s="17" t="s">
        <v>292</v>
      </c>
      <c r="D13" s="17" t="s">
        <v>283</v>
      </c>
      <c r="E13" s="4" t="s">
        <v>55</v>
      </c>
      <c r="F13" s="18">
        <v>20</v>
      </c>
      <c r="G13" s="19">
        <v>141</v>
      </c>
    </row>
    <row r="14" spans="1:7" ht="18" x14ac:dyDescent="0.2">
      <c r="A14" s="306" t="s">
        <v>18</v>
      </c>
      <c r="B14" s="306"/>
      <c r="C14" s="306"/>
      <c r="D14" s="306"/>
      <c r="E14" s="306"/>
      <c r="F14" s="306"/>
      <c r="G14" s="306"/>
    </row>
    <row r="15" spans="1:7" ht="25.5" x14ac:dyDescent="0.2">
      <c r="A15" s="3" t="s">
        <v>23</v>
      </c>
      <c r="B15" s="6" t="s">
        <v>56</v>
      </c>
      <c r="C15" s="3" t="s">
        <v>17</v>
      </c>
      <c r="D15" s="3" t="s">
        <v>20</v>
      </c>
      <c r="E15" s="3" t="s">
        <v>4</v>
      </c>
      <c r="F15" s="7" t="s">
        <v>22</v>
      </c>
      <c r="G15" s="7" t="s">
        <v>21</v>
      </c>
    </row>
    <row r="16" spans="1:7" x14ac:dyDescent="0.2">
      <c r="A16" s="4">
        <v>1</v>
      </c>
      <c r="B16" s="8">
        <f t="shared" ref="B16:B52" si="1">SUM(F16:G16)</f>
        <v>363</v>
      </c>
      <c r="C16" s="17" t="s">
        <v>60</v>
      </c>
      <c r="D16" s="17" t="s">
        <v>61</v>
      </c>
      <c r="E16" s="4" t="s">
        <v>2</v>
      </c>
      <c r="F16" s="18">
        <v>33</v>
      </c>
      <c r="G16" s="11">
        <v>330</v>
      </c>
    </row>
    <row r="17" spans="1:7" x14ac:dyDescent="0.2">
      <c r="A17" s="4">
        <v>2</v>
      </c>
      <c r="B17" s="8">
        <f t="shared" si="1"/>
        <v>311</v>
      </c>
      <c r="C17" s="17" t="s">
        <v>13</v>
      </c>
      <c r="D17" s="17" t="s">
        <v>12</v>
      </c>
      <c r="E17" s="4" t="s">
        <v>55</v>
      </c>
      <c r="F17" s="18">
        <v>27</v>
      </c>
      <c r="G17" s="19">
        <v>284</v>
      </c>
    </row>
    <row r="18" spans="1:7" x14ac:dyDescent="0.2">
      <c r="A18" s="4">
        <v>3</v>
      </c>
      <c r="B18" s="8">
        <f t="shared" si="1"/>
        <v>293</v>
      </c>
      <c r="C18" s="17" t="s">
        <v>28</v>
      </c>
      <c r="D18" s="17" t="s">
        <v>14</v>
      </c>
      <c r="E18" s="4" t="s">
        <v>2</v>
      </c>
      <c r="F18" s="18">
        <v>45</v>
      </c>
      <c r="G18" s="11">
        <v>248</v>
      </c>
    </row>
    <row r="19" spans="1:7" x14ac:dyDescent="0.2">
      <c r="A19" s="4">
        <v>4</v>
      </c>
      <c r="B19" s="8">
        <f t="shared" si="1"/>
        <v>286</v>
      </c>
      <c r="C19" s="17" t="s">
        <v>5</v>
      </c>
      <c r="D19" s="17" t="s">
        <v>9</v>
      </c>
      <c r="E19" s="4" t="s">
        <v>1</v>
      </c>
      <c r="F19" s="18">
        <v>38</v>
      </c>
      <c r="G19" s="11">
        <v>248</v>
      </c>
    </row>
    <row r="20" spans="1:7" x14ac:dyDescent="0.2">
      <c r="A20" s="4">
        <v>5</v>
      </c>
      <c r="B20" s="8">
        <f t="shared" si="1"/>
        <v>228</v>
      </c>
      <c r="C20" s="17" t="s">
        <v>101</v>
      </c>
      <c r="D20" s="17" t="s">
        <v>102</v>
      </c>
      <c r="E20" s="4" t="s">
        <v>3</v>
      </c>
      <c r="F20" s="18">
        <v>30</v>
      </c>
      <c r="G20" s="19">
        <v>198</v>
      </c>
    </row>
    <row r="21" spans="1:7" x14ac:dyDescent="0.2">
      <c r="A21" s="4">
        <v>6</v>
      </c>
      <c r="B21" s="8">
        <f t="shared" si="1"/>
        <v>204</v>
      </c>
      <c r="C21" s="17" t="s">
        <v>7</v>
      </c>
      <c r="D21" s="17" t="s">
        <v>29</v>
      </c>
      <c r="E21" s="4" t="s">
        <v>2</v>
      </c>
      <c r="F21" s="18">
        <v>24</v>
      </c>
      <c r="G21" s="11">
        <v>180</v>
      </c>
    </row>
    <row r="22" spans="1:7" x14ac:dyDescent="0.2">
      <c r="A22" s="4">
        <v>7</v>
      </c>
      <c r="B22" s="8">
        <f t="shared" si="1"/>
        <v>188</v>
      </c>
      <c r="C22" s="17" t="s">
        <v>67</v>
      </c>
      <c r="D22" s="17" t="s">
        <v>68</v>
      </c>
      <c r="E22" s="4" t="s">
        <v>2</v>
      </c>
      <c r="F22" s="18">
        <v>23</v>
      </c>
      <c r="G22" s="11">
        <v>165</v>
      </c>
    </row>
    <row r="23" spans="1:7" x14ac:dyDescent="0.2">
      <c r="A23" s="4">
        <v>8</v>
      </c>
      <c r="B23" s="8">
        <f t="shared" si="1"/>
        <v>174</v>
      </c>
      <c r="C23" s="17" t="s">
        <v>62</v>
      </c>
      <c r="D23" s="17" t="s">
        <v>63</v>
      </c>
      <c r="E23" s="4" t="s">
        <v>55</v>
      </c>
      <c r="F23" s="18">
        <v>21</v>
      </c>
      <c r="G23" s="11">
        <v>153</v>
      </c>
    </row>
    <row r="24" spans="1:7" x14ac:dyDescent="0.2">
      <c r="A24" s="4">
        <v>9</v>
      </c>
      <c r="B24" s="8">
        <f t="shared" si="1"/>
        <v>161</v>
      </c>
      <c r="C24" s="17" t="s">
        <v>16</v>
      </c>
      <c r="D24" s="17" t="s">
        <v>15</v>
      </c>
      <c r="E24" s="4" t="s">
        <v>1</v>
      </c>
      <c r="F24" s="18">
        <v>20</v>
      </c>
      <c r="G24" s="19">
        <v>141</v>
      </c>
    </row>
    <row r="25" spans="1:7" x14ac:dyDescent="0.2">
      <c r="A25" s="4">
        <v>10</v>
      </c>
      <c r="B25" s="8">
        <f t="shared" si="1"/>
        <v>152</v>
      </c>
      <c r="C25" s="17" t="s">
        <v>50</v>
      </c>
      <c r="D25" s="17" t="s">
        <v>40</v>
      </c>
      <c r="E25" s="4" t="s">
        <v>3</v>
      </c>
      <c r="F25" s="18">
        <v>18</v>
      </c>
      <c r="G25" s="11">
        <v>134</v>
      </c>
    </row>
    <row r="26" spans="1:7" x14ac:dyDescent="0.2">
      <c r="A26" s="4">
        <v>11</v>
      </c>
      <c r="B26" s="8">
        <f t="shared" si="1"/>
        <v>146</v>
      </c>
      <c r="C26" s="17" t="s">
        <v>154</v>
      </c>
      <c r="D26" s="17" t="s">
        <v>155</v>
      </c>
      <c r="E26" s="4" t="s">
        <v>1</v>
      </c>
      <c r="F26" s="18">
        <v>17</v>
      </c>
      <c r="G26" s="11">
        <v>129</v>
      </c>
    </row>
    <row r="27" spans="1:7" x14ac:dyDescent="0.2">
      <c r="A27" s="4">
        <v>12</v>
      </c>
      <c r="B27" s="8">
        <f t="shared" si="1"/>
        <v>140</v>
      </c>
      <c r="C27" s="17" t="s">
        <v>30</v>
      </c>
      <c r="D27" s="17" t="s">
        <v>51</v>
      </c>
      <c r="E27" s="4" t="s">
        <v>2</v>
      </c>
      <c r="F27" s="18">
        <v>15</v>
      </c>
      <c r="G27" s="11">
        <v>125</v>
      </c>
    </row>
    <row r="28" spans="1:7" x14ac:dyDescent="0.2">
      <c r="A28" s="4">
        <v>13</v>
      </c>
      <c r="B28" s="8">
        <f t="shared" si="1"/>
        <v>120</v>
      </c>
      <c r="C28" s="17" t="s">
        <v>151</v>
      </c>
      <c r="D28" s="17" t="s">
        <v>106</v>
      </c>
      <c r="E28" s="4" t="s">
        <v>55</v>
      </c>
      <c r="F28" s="18"/>
      <c r="G28" s="11">
        <v>120</v>
      </c>
    </row>
    <row r="29" spans="1:7" x14ac:dyDescent="0.2">
      <c r="A29" s="4">
        <v>14</v>
      </c>
      <c r="B29" s="8">
        <f t="shared" si="1"/>
        <v>116</v>
      </c>
      <c r="C29" s="17" t="s">
        <v>166</v>
      </c>
      <c r="D29" s="17" t="s">
        <v>167</v>
      </c>
      <c r="E29" s="4" t="s">
        <v>55</v>
      </c>
      <c r="F29" s="18"/>
      <c r="G29" s="11">
        <v>116</v>
      </c>
    </row>
    <row r="30" spans="1:7" x14ac:dyDescent="0.2">
      <c r="A30" s="4">
        <v>15</v>
      </c>
      <c r="B30" s="8">
        <f t="shared" si="1"/>
        <v>111</v>
      </c>
      <c r="C30" s="17" t="s">
        <v>69</v>
      </c>
      <c r="D30" s="17" t="s">
        <v>70</v>
      </c>
      <c r="E30" s="4" t="s">
        <v>55</v>
      </c>
      <c r="F30" s="18"/>
      <c r="G30" s="19">
        <v>111</v>
      </c>
    </row>
    <row r="31" spans="1:7" x14ac:dyDescent="0.2">
      <c r="A31" s="4">
        <v>16</v>
      </c>
      <c r="B31" s="8">
        <f t="shared" si="1"/>
        <v>107</v>
      </c>
      <c r="C31" s="17" t="s">
        <v>11</v>
      </c>
      <c r="D31" s="17" t="s">
        <v>14</v>
      </c>
      <c r="E31" s="4" t="s">
        <v>2</v>
      </c>
      <c r="F31" s="18"/>
      <c r="G31" s="11">
        <v>107</v>
      </c>
    </row>
    <row r="32" spans="1:7" x14ac:dyDescent="0.2">
      <c r="A32" s="4">
        <v>17</v>
      </c>
      <c r="B32" s="8">
        <f t="shared" si="1"/>
        <v>102</v>
      </c>
      <c r="C32" s="17" t="s">
        <v>164</v>
      </c>
      <c r="D32" s="17" t="s">
        <v>165</v>
      </c>
      <c r="E32" s="4" t="s">
        <v>3</v>
      </c>
      <c r="F32" s="18"/>
      <c r="G32" s="11">
        <v>102</v>
      </c>
    </row>
    <row r="33" spans="1:7" x14ac:dyDescent="0.2">
      <c r="A33" s="4">
        <v>18</v>
      </c>
      <c r="B33" s="8">
        <f t="shared" si="1"/>
        <v>98</v>
      </c>
      <c r="C33" s="17" t="s">
        <v>120</v>
      </c>
      <c r="D33" s="17" t="s">
        <v>152</v>
      </c>
      <c r="E33" s="4" t="s">
        <v>1</v>
      </c>
      <c r="F33" s="18"/>
      <c r="G33" s="11">
        <v>98</v>
      </c>
    </row>
    <row r="34" spans="1:7" x14ac:dyDescent="0.2">
      <c r="A34" s="4">
        <v>19</v>
      </c>
      <c r="B34" s="8">
        <f t="shared" si="1"/>
        <v>93</v>
      </c>
      <c r="C34" s="17" t="s">
        <v>8</v>
      </c>
      <c r="D34" s="17" t="s">
        <v>84</v>
      </c>
      <c r="E34" s="4" t="s">
        <v>2</v>
      </c>
      <c r="F34" s="18"/>
      <c r="G34" s="11">
        <v>93</v>
      </c>
    </row>
    <row r="35" spans="1:7" x14ac:dyDescent="0.2">
      <c r="A35" s="4">
        <v>20</v>
      </c>
      <c r="B35" s="8">
        <f t="shared" si="1"/>
        <v>90</v>
      </c>
      <c r="C35" s="17" t="s">
        <v>28</v>
      </c>
      <c r="D35" s="17" t="s">
        <v>41</v>
      </c>
      <c r="E35" s="4" t="s">
        <v>2</v>
      </c>
      <c r="F35" s="18"/>
      <c r="G35" s="11">
        <v>90</v>
      </c>
    </row>
    <row r="36" spans="1:7" x14ac:dyDescent="0.2">
      <c r="A36" s="4">
        <v>21</v>
      </c>
      <c r="B36" s="8">
        <f t="shared" si="1"/>
        <v>87</v>
      </c>
      <c r="C36" s="17" t="s">
        <v>91</v>
      </c>
      <c r="D36" s="17" t="s">
        <v>92</v>
      </c>
      <c r="E36" s="4" t="s">
        <v>2</v>
      </c>
      <c r="F36" s="18"/>
      <c r="G36" s="11">
        <v>87</v>
      </c>
    </row>
    <row r="37" spans="1:7" x14ac:dyDescent="0.2">
      <c r="A37" s="4">
        <v>22</v>
      </c>
      <c r="B37" s="8">
        <f t="shared" si="1"/>
        <v>84</v>
      </c>
      <c r="C37" s="17" t="s">
        <v>71</v>
      </c>
      <c r="D37" s="17" t="s">
        <v>88</v>
      </c>
      <c r="E37" s="4" t="s">
        <v>2</v>
      </c>
      <c r="F37" s="18"/>
      <c r="G37" s="11">
        <v>84</v>
      </c>
    </row>
    <row r="38" spans="1:7" x14ac:dyDescent="0.2">
      <c r="A38" s="4">
        <v>23</v>
      </c>
      <c r="B38" s="8">
        <f t="shared" si="1"/>
        <v>81</v>
      </c>
      <c r="C38" s="17" t="s">
        <v>5</v>
      </c>
      <c r="D38" s="17" t="s">
        <v>295</v>
      </c>
      <c r="E38" s="4" t="s">
        <v>55</v>
      </c>
      <c r="F38" s="18"/>
      <c r="G38" s="11">
        <v>81</v>
      </c>
    </row>
    <row r="39" spans="1:7" x14ac:dyDescent="0.2">
      <c r="A39" s="4">
        <v>24</v>
      </c>
      <c r="B39" s="8">
        <f t="shared" si="1"/>
        <v>78</v>
      </c>
      <c r="C39" s="17" t="s">
        <v>172</v>
      </c>
      <c r="D39" s="17" t="s">
        <v>173</v>
      </c>
      <c r="E39" s="4" t="s">
        <v>1</v>
      </c>
      <c r="F39" s="18"/>
      <c r="G39" s="11">
        <v>78</v>
      </c>
    </row>
    <row r="40" spans="1:7" x14ac:dyDescent="0.2">
      <c r="A40" s="4">
        <v>25</v>
      </c>
      <c r="B40" s="8">
        <f t="shared" si="1"/>
        <v>75</v>
      </c>
      <c r="C40" s="17" t="s">
        <v>91</v>
      </c>
      <c r="D40" s="17" t="s">
        <v>93</v>
      </c>
      <c r="E40" s="4" t="s">
        <v>1</v>
      </c>
      <c r="F40" s="18"/>
      <c r="G40" s="11">
        <v>75</v>
      </c>
    </row>
    <row r="41" spans="1:7" x14ac:dyDescent="0.2">
      <c r="A41" s="4">
        <v>26</v>
      </c>
      <c r="B41" s="8">
        <f t="shared" si="1"/>
        <v>72</v>
      </c>
      <c r="C41" s="17" t="s">
        <v>64</v>
      </c>
      <c r="D41" s="17" t="s">
        <v>65</v>
      </c>
      <c r="E41" s="4" t="s">
        <v>2</v>
      </c>
      <c r="F41" s="18"/>
      <c r="G41" s="11">
        <v>72</v>
      </c>
    </row>
    <row r="42" spans="1:7" x14ac:dyDescent="0.2">
      <c r="A42" s="4">
        <v>27</v>
      </c>
      <c r="B42" s="8">
        <f t="shared" si="1"/>
        <v>71</v>
      </c>
      <c r="C42" s="17" t="s">
        <v>125</v>
      </c>
      <c r="D42" s="17" t="s">
        <v>153</v>
      </c>
      <c r="E42" s="4" t="s">
        <v>55</v>
      </c>
      <c r="F42" s="18"/>
      <c r="G42" s="11">
        <v>71</v>
      </c>
    </row>
    <row r="43" spans="1:7" x14ac:dyDescent="0.2">
      <c r="A43" s="4">
        <v>28</v>
      </c>
      <c r="B43" s="8">
        <f t="shared" si="1"/>
        <v>68</v>
      </c>
      <c r="C43" s="17" t="s">
        <v>160</v>
      </c>
      <c r="D43" s="17" t="s">
        <v>29</v>
      </c>
      <c r="E43" s="4" t="s">
        <v>2</v>
      </c>
      <c r="F43" s="18"/>
      <c r="G43" s="11">
        <v>68</v>
      </c>
    </row>
    <row r="44" spans="1:7" x14ac:dyDescent="0.2">
      <c r="A44" s="4">
        <v>29</v>
      </c>
      <c r="B44" s="8">
        <f t="shared" si="1"/>
        <v>66</v>
      </c>
      <c r="C44" s="17" t="s">
        <v>107</v>
      </c>
      <c r="D44" s="17" t="s">
        <v>124</v>
      </c>
      <c r="E44" s="4" t="s">
        <v>55</v>
      </c>
      <c r="F44" s="18"/>
      <c r="G44" s="11">
        <v>66</v>
      </c>
    </row>
    <row r="45" spans="1:7" x14ac:dyDescent="0.2">
      <c r="A45" s="4">
        <v>30</v>
      </c>
      <c r="B45" s="8">
        <f t="shared" si="1"/>
        <v>65</v>
      </c>
      <c r="C45" s="17" t="s">
        <v>253</v>
      </c>
      <c r="D45" s="17" t="s">
        <v>254</v>
      </c>
      <c r="E45" s="4" t="s">
        <v>2</v>
      </c>
      <c r="F45" s="18"/>
      <c r="G45" s="11">
        <v>65</v>
      </c>
    </row>
    <row r="46" spans="1:7" x14ac:dyDescent="0.2">
      <c r="A46" s="4">
        <v>31</v>
      </c>
      <c r="B46" s="8">
        <f t="shared" si="1"/>
        <v>63</v>
      </c>
      <c r="C46" s="17" t="s">
        <v>118</v>
      </c>
      <c r="D46" s="17" t="s">
        <v>119</v>
      </c>
      <c r="E46" s="4" t="s">
        <v>55</v>
      </c>
      <c r="F46" s="18"/>
      <c r="G46" s="11">
        <v>63</v>
      </c>
    </row>
    <row r="47" spans="1:7" x14ac:dyDescent="0.2">
      <c r="A47" s="4">
        <v>32</v>
      </c>
      <c r="B47" s="8">
        <f t="shared" si="1"/>
        <v>62</v>
      </c>
      <c r="C47" s="17" t="s">
        <v>69</v>
      </c>
      <c r="D47" s="17" t="s">
        <v>171</v>
      </c>
      <c r="E47" s="4" t="s">
        <v>1</v>
      </c>
      <c r="F47" s="18"/>
      <c r="G47" s="11">
        <v>62</v>
      </c>
    </row>
    <row r="48" spans="1:7" x14ac:dyDescent="0.2">
      <c r="A48" s="4">
        <v>33</v>
      </c>
      <c r="B48" s="8">
        <f t="shared" si="1"/>
        <v>59</v>
      </c>
      <c r="C48" s="17" t="s">
        <v>177</v>
      </c>
      <c r="D48" s="17" t="s">
        <v>178</v>
      </c>
      <c r="E48" s="4" t="s">
        <v>1</v>
      </c>
      <c r="F48" s="18"/>
      <c r="G48" s="11">
        <v>59</v>
      </c>
    </row>
    <row r="49" spans="1:7" x14ac:dyDescent="0.2">
      <c r="A49" s="4">
        <v>34</v>
      </c>
      <c r="B49" s="8">
        <f t="shared" si="1"/>
        <v>57</v>
      </c>
      <c r="C49" s="17" t="s">
        <v>288</v>
      </c>
      <c r="D49" s="17" t="s">
        <v>289</v>
      </c>
      <c r="E49" s="4" t="s">
        <v>1</v>
      </c>
      <c r="F49" s="18"/>
      <c r="G49" s="19">
        <v>57</v>
      </c>
    </row>
    <row r="50" spans="1:7" x14ac:dyDescent="0.2">
      <c r="A50" s="4">
        <v>35</v>
      </c>
      <c r="B50" s="8">
        <f t="shared" si="1"/>
        <v>56</v>
      </c>
      <c r="C50" s="17" t="s">
        <v>169</v>
      </c>
      <c r="D50" s="17" t="s">
        <v>170</v>
      </c>
      <c r="E50" s="4" t="s">
        <v>2</v>
      </c>
      <c r="F50" s="18"/>
      <c r="G50" s="11">
        <v>56</v>
      </c>
    </row>
    <row r="51" spans="1:7" x14ac:dyDescent="0.2">
      <c r="A51" s="4">
        <v>36</v>
      </c>
      <c r="B51" s="8">
        <f t="shared" si="1"/>
        <v>56</v>
      </c>
      <c r="C51" s="17" t="s">
        <v>8</v>
      </c>
      <c r="D51" s="17" t="s">
        <v>174</v>
      </c>
      <c r="E51" s="4" t="s">
        <v>1</v>
      </c>
      <c r="F51" s="18"/>
      <c r="G51" s="11">
        <v>56</v>
      </c>
    </row>
    <row r="52" spans="1:7" x14ac:dyDescent="0.2">
      <c r="A52" s="4">
        <v>37</v>
      </c>
      <c r="B52" s="8">
        <f t="shared" si="1"/>
        <v>54</v>
      </c>
      <c r="C52" s="17" t="s">
        <v>82</v>
      </c>
      <c r="D52" s="17" t="s">
        <v>83</v>
      </c>
      <c r="E52" s="4" t="s">
        <v>55</v>
      </c>
      <c r="F52" s="18"/>
      <c r="G52" s="11">
        <v>54</v>
      </c>
    </row>
  </sheetData>
  <sortState ref="B16:G52">
    <sortCondition descending="1" ref="B16:B52"/>
  </sortState>
  <dataConsolidate/>
  <mergeCells count="4">
    <mergeCell ref="A1:G1"/>
    <mergeCell ref="A2:G2"/>
    <mergeCell ref="A3:G3"/>
    <mergeCell ref="A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view="pageBreakPreview" zoomScaleNormal="100" zoomScaleSheetLayoutView="100" workbookViewId="0">
      <selection activeCell="D58" sqref="D58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21" hidden="1" customWidth="1" outlineLevel="1"/>
    <col min="13" max="13" width="2.7109375" style="121" hidden="1" customWidth="1" outlineLevel="1"/>
    <col min="14" max="14" width="11.7109375" style="121" hidden="1" customWidth="1" outlineLevel="1"/>
    <col min="15" max="15" width="8.85546875" style="121" hidden="1" customWidth="1" outlineLevel="1"/>
    <col min="16" max="16" width="19.7109375" style="97" hidden="1" customWidth="1" outlineLevel="1"/>
    <col min="17" max="17" width="18.5703125" style="97" hidden="1" customWidth="1" outlineLevel="1"/>
    <col min="18" max="18" width="18.7109375" style="97" hidden="1" customWidth="1" outlineLevel="1"/>
    <col min="19" max="20" width="8.85546875" style="97" hidden="1" customWidth="1" outlineLevel="1"/>
    <col min="21" max="21" width="18.5703125" style="97" hidden="1" customWidth="1" outlineLevel="1"/>
    <col min="22" max="22" width="9.140625" hidden="1" customWidth="1" outlineLevel="1"/>
    <col min="23" max="23" width="9.140625" collapsed="1"/>
  </cols>
  <sheetData>
    <row r="1" spans="1:21" ht="18.75" thickBot="1" x14ac:dyDescent="0.25">
      <c r="A1" s="307" t="s">
        <v>275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1" x14ac:dyDescent="0.2">
      <c r="A2" s="313" t="s">
        <v>274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1" ht="18" x14ac:dyDescent="0.2">
      <c r="A3" s="316" t="s">
        <v>19</v>
      </c>
      <c r="B3" s="316"/>
      <c r="C3" s="316"/>
      <c r="D3" s="316"/>
      <c r="E3" s="316"/>
      <c r="F3" s="316"/>
      <c r="G3" s="316"/>
      <c r="H3" s="211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1" x14ac:dyDescent="0.2">
      <c r="A5" s="4">
        <v>1</v>
      </c>
      <c r="B5" s="8">
        <f t="shared" ref="B5:B10" si="0">SUM(F5:G5)</f>
        <v>250</v>
      </c>
      <c r="C5" s="17"/>
      <c r="D5" s="67" t="s">
        <v>196</v>
      </c>
      <c r="E5" s="4" t="s">
        <v>26</v>
      </c>
      <c r="F5" s="18">
        <v>30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1" x14ac:dyDescent="0.2">
      <c r="A6" s="4">
        <v>2</v>
      </c>
      <c r="B6" s="8">
        <f t="shared" si="0"/>
        <v>214</v>
      </c>
      <c r="C6" s="17"/>
      <c r="D6" s="67" t="s">
        <v>187</v>
      </c>
      <c r="E6" s="4" t="s">
        <v>26</v>
      </c>
      <c r="F6" s="18">
        <v>25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</row>
    <row r="7" spans="1:21" x14ac:dyDescent="0.2">
      <c r="A7" s="4">
        <v>3</v>
      </c>
      <c r="B7" s="8">
        <f t="shared" si="0"/>
        <v>187</v>
      </c>
      <c r="C7" s="17"/>
      <c r="D7" s="67" t="s">
        <v>189</v>
      </c>
      <c r="E7" s="4" t="s">
        <v>55</v>
      </c>
      <c r="F7" s="18">
        <v>22</v>
      </c>
      <c r="G7" s="19">
        <v>165</v>
      </c>
      <c r="H7" s="125"/>
      <c r="I7" t="s">
        <v>185</v>
      </c>
      <c r="J7" t="s">
        <v>189</v>
      </c>
      <c r="K7" s="100">
        <v>2</v>
      </c>
      <c r="L7" s="104">
        <v>25</v>
      </c>
      <c r="M7" s="105"/>
      <c r="N7" s="106">
        <v>2</v>
      </c>
      <c r="O7" s="107">
        <v>189</v>
      </c>
      <c r="P7" s="108" t="s">
        <v>184</v>
      </c>
      <c r="Q7" s="108" t="s">
        <v>189</v>
      </c>
      <c r="R7" s="97" t="s">
        <v>216</v>
      </c>
      <c r="U7" s="122" t="s">
        <v>197</v>
      </c>
    </row>
    <row r="8" spans="1:21" x14ac:dyDescent="0.2">
      <c r="A8" s="4">
        <v>4</v>
      </c>
      <c r="B8" s="8">
        <f t="shared" si="0"/>
        <v>167</v>
      </c>
      <c r="C8" s="17"/>
      <c r="D8" s="67" t="s">
        <v>212</v>
      </c>
      <c r="E8" s="4" t="s">
        <v>1</v>
      </c>
      <c r="F8" s="18">
        <v>20</v>
      </c>
      <c r="G8" s="19">
        <v>147</v>
      </c>
      <c r="H8" s="125"/>
      <c r="I8" t="s">
        <v>186</v>
      </c>
      <c r="J8" t="s">
        <v>196</v>
      </c>
      <c r="K8" s="100">
        <v>3</v>
      </c>
      <c r="L8" s="104">
        <v>22</v>
      </c>
      <c r="M8" s="105"/>
      <c r="N8" s="106">
        <v>3</v>
      </c>
      <c r="O8" s="107">
        <v>165</v>
      </c>
      <c r="P8" s="108" t="s">
        <v>193</v>
      </c>
      <c r="Q8" s="108" t="s">
        <v>196</v>
      </c>
      <c r="R8" s="97" t="s">
        <v>218</v>
      </c>
      <c r="S8" s="111"/>
      <c r="T8" s="111"/>
      <c r="U8" s="122" t="s">
        <v>198</v>
      </c>
    </row>
    <row r="9" spans="1:21" x14ac:dyDescent="0.2">
      <c r="A9" s="4">
        <v>4</v>
      </c>
      <c r="B9" s="8">
        <f t="shared" si="0"/>
        <v>150</v>
      </c>
      <c r="C9" s="17"/>
      <c r="D9" s="67" t="s">
        <v>256</v>
      </c>
      <c r="E9" s="4" t="s">
        <v>55</v>
      </c>
      <c r="F9" s="18">
        <v>18</v>
      </c>
      <c r="G9" s="19">
        <v>132</v>
      </c>
      <c r="H9" s="125"/>
      <c r="K9" s="100"/>
      <c r="L9" s="104"/>
      <c r="M9" s="105"/>
      <c r="N9" s="106"/>
      <c r="O9" s="107"/>
      <c r="P9" s="108"/>
      <c r="Q9" s="108"/>
      <c r="S9" s="111"/>
      <c r="T9" s="111"/>
      <c r="U9" s="122"/>
    </row>
    <row r="10" spans="1:21" hidden="1" x14ac:dyDescent="0.2">
      <c r="A10" s="4">
        <v>4</v>
      </c>
      <c r="B10" s="8">
        <f t="shared" si="0"/>
        <v>136</v>
      </c>
      <c r="C10" s="17"/>
      <c r="D10" s="67" t="s">
        <v>281</v>
      </c>
      <c r="E10" s="4" t="s">
        <v>55</v>
      </c>
      <c r="F10" s="18">
        <v>16</v>
      </c>
      <c r="G10" s="19">
        <v>120</v>
      </c>
      <c r="H10" s="125"/>
      <c r="K10" s="100"/>
      <c r="L10" s="104"/>
      <c r="M10" s="105"/>
      <c r="N10" s="106"/>
      <c r="O10" s="107"/>
      <c r="P10" s="108"/>
      <c r="Q10" s="108"/>
      <c r="S10" s="111"/>
      <c r="T10" s="111"/>
      <c r="U10" s="122"/>
    </row>
    <row r="11" spans="1:21" ht="18" x14ac:dyDescent="0.2">
      <c r="A11" s="306" t="s">
        <v>18</v>
      </c>
      <c r="B11" s="306"/>
      <c r="C11" s="306"/>
      <c r="D11" s="306"/>
      <c r="E11" s="306"/>
      <c r="F11" s="306"/>
      <c r="G11" s="306"/>
      <c r="H11" s="211"/>
      <c r="I11" t="s">
        <v>191</v>
      </c>
      <c r="J11" t="s">
        <v>212</v>
      </c>
      <c r="K11" s="100">
        <v>6</v>
      </c>
      <c r="L11" s="104">
        <v>16</v>
      </c>
      <c r="M11" s="105"/>
      <c r="N11" s="106">
        <v>6</v>
      </c>
      <c r="O11" s="107">
        <v>120</v>
      </c>
      <c r="P11" s="109" t="s">
        <v>185</v>
      </c>
      <c r="Q11" s="97" t="s">
        <v>212</v>
      </c>
      <c r="U11" s="122" t="s">
        <v>206</v>
      </c>
    </row>
    <row r="12" spans="1:21" ht="25.5" x14ac:dyDescent="0.2">
      <c r="A12" s="3" t="s">
        <v>23</v>
      </c>
      <c r="B12" s="6" t="s">
        <v>56</v>
      </c>
      <c r="C12" s="3" t="s">
        <v>17</v>
      </c>
      <c r="D12" s="3" t="s">
        <v>234</v>
      </c>
      <c r="E12" s="3" t="s">
        <v>4</v>
      </c>
      <c r="F12" s="7" t="s">
        <v>22</v>
      </c>
      <c r="G12" s="7" t="s">
        <v>21</v>
      </c>
      <c r="H12" s="124"/>
      <c r="I12" t="s">
        <v>192</v>
      </c>
      <c r="K12" s="100">
        <v>7</v>
      </c>
      <c r="L12" s="104">
        <v>15</v>
      </c>
      <c r="M12" s="105"/>
      <c r="N12" s="106">
        <v>7</v>
      </c>
      <c r="O12" s="107">
        <v>110</v>
      </c>
      <c r="P12" s="109" t="s">
        <v>192</v>
      </c>
      <c r="R12" s="99"/>
      <c r="U12" s="122" t="s">
        <v>207</v>
      </c>
    </row>
    <row r="13" spans="1:21" x14ac:dyDescent="0.2">
      <c r="A13" s="4">
        <v>1</v>
      </c>
      <c r="B13" s="8">
        <f t="shared" ref="B13:B37" si="1">SUM(F13:G13)</f>
        <v>250</v>
      </c>
      <c r="C13" s="17"/>
      <c r="D13" s="67" t="s">
        <v>191</v>
      </c>
      <c r="E13" s="4" t="s">
        <v>26</v>
      </c>
      <c r="F13" s="18">
        <v>30</v>
      </c>
      <c r="G13" s="11">
        <v>220</v>
      </c>
      <c r="H13" s="126"/>
      <c r="I13" t="s">
        <v>193</v>
      </c>
      <c r="K13" s="100">
        <v>8</v>
      </c>
      <c r="L13" s="104">
        <v>14</v>
      </c>
      <c r="M13" s="105"/>
      <c r="N13" s="106">
        <v>8</v>
      </c>
      <c r="O13" s="107">
        <v>102</v>
      </c>
      <c r="P13" s="108" t="s">
        <v>188</v>
      </c>
      <c r="Q13" s="112"/>
      <c r="R13" s="99"/>
      <c r="S13" s="99"/>
      <c r="T13" s="99"/>
      <c r="U13" s="110" t="s">
        <v>215</v>
      </c>
    </row>
    <row r="14" spans="1:21" x14ac:dyDescent="0.2">
      <c r="A14" s="4">
        <v>2</v>
      </c>
      <c r="B14" s="8">
        <f t="shared" si="1"/>
        <v>214</v>
      </c>
      <c r="C14" s="17"/>
      <c r="D14" s="67" t="s">
        <v>202</v>
      </c>
      <c r="E14" s="4" t="s">
        <v>55</v>
      </c>
      <c r="F14" s="18">
        <v>25</v>
      </c>
      <c r="G14" s="11">
        <v>189</v>
      </c>
      <c r="H14" s="126"/>
      <c r="I14" t="s">
        <v>194</v>
      </c>
      <c r="K14" s="100">
        <v>9</v>
      </c>
      <c r="L14" s="104">
        <v>13</v>
      </c>
      <c r="M14" s="105"/>
      <c r="N14" s="106">
        <v>9</v>
      </c>
      <c r="O14" s="107">
        <v>94</v>
      </c>
      <c r="P14" s="108" t="s">
        <v>195</v>
      </c>
      <c r="Q14" s="99"/>
      <c r="S14" s="99"/>
      <c r="T14" s="99"/>
      <c r="U14" s="99"/>
    </row>
    <row r="15" spans="1:21" x14ac:dyDescent="0.2">
      <c r="A15" s="4">
        <v>3</v>
      </c>
      <c r="B15" s="8">
        <f t="shared" si="1"/>
        <v>181</v>
      </c>
      <c r="C15" s="17"/>
      <c r="D15" s="67" t="s">
        <v>192</v>
      </c>
      <c r="E15" s="4" t="s">
        <v>55</v>
      </c>
      <c r="F15" s="18">
        <v>16</v>
      </c>
      <c r="G15" s="19">
        <v>165</v>
      </c>
      <c r="H15" s="125"/>
      <c r="I15" t="s">
        <v>195</v>
      </c>
      <c r="K15" s="100">
        <v>10</v>
      </c>
      <c r="L15" s="104">
        <v>12</v>
      </c>
      <c r="M15" s="105"/>
      <c r="N15" s="106">
        <v>10</v>
      </c>
      <c r="O15" s="107">
        <v>88</v>
      </c>
      <c r="P15" s="108" t="s">
        <v>194</v>
      </c>
    </row>
    <row r="16" spans="1:21" x14ac:dyDescent="0.2">
      <c r="A16" s="4">
        <v>4</v>
      </c>
      <c r="B16" s="8">
        <f t="shared" si="1"/>
        <v>169</v>
      </c>
      <c r="C16" s="17"/>
      <c r="D16" s="67" t="s">
        <v>190</v>
      </c>
      <c r="E16" s="4" t="s">
        <v>1</v>
      </c>
      <c r="F16" s="18">
        <v>22</v>
      </c>
      <c r="G16" s="11">
        <v>147</v>
      </c>
      <c r="H16" s="125"/>
      <c r="I16" t="s">
        <v>197</v>
      </c>
      <c r="K16" s="100">
        <v>11</v>
      </c>
      <c r="L16" s="104">
        <v>11</v>
      </c>
      <c r="M16" s="105"/>
      <c r="N16" s="106">
        <v>11</v>
      </c>
      <c r="O16" s="107">
        <v>83</v>
      </c>
      <c r="P16" s="108" t="s">
        <v>200</v>
      </c>
    </row>
    <row r="17" spans="1:23" s="97" customFormat="1" x14ac:dyDescent="0.2">
      <c r="A17" s="4">
        <v>5</v>
      </c>
      <c r="B17" s="8">
        <f t="shared" si="1"/>
        <v>152</v>
      </c>
      <c r="C17" s="17"/>
      <c r="D17" s="67" t="s">
        <v>199</v>
      </c>
      <c r="E17" s="4" t="s">
        <v>26</v>
      </c>
      <c r="F17" s="18">
        <v>20</v>
      </c>
      <c r="G17" s="19">
        <v>132</v>
      </c>
      <c r="H17" s="126"/>
      <c r="I17" t="s">
        <v>198</v>
      </c>
      <c r="J17"/>
      <c r="K17" s="100">
        <v>12</v>
      </c>
      <c r="L17" s="104">
        <v>10</v>
      </c>
      <c r="M17" s="105"/>
      <c r="N17" s="106">
        <v>12</v>
      </c>
      <c r="O17" s="107">
        <v>78</v>
      </c>
      <c r="P17" s="108" t="s">
        <v>198</v>
      </c>
      <c r="V17"/>
      <c r="W17"/>
    </row>
    <row r="18" spans="1:23" s="97" customFormat="1" x14ac:dyDescent="0.2">
      <c r="A18" s="4">
        <v>6</v>
      </c>
      <c r="B18" s="8">
        <f t="shared" si="1"/>
        <v>138</v>
      </c>
      <c r="C18" s="17"/>
      <c r="D18" s="67" t="s">
        <v>218</v>
      </c>
      <c r="E18" s="4" t="s">
        <v>1</v>
      </c>
      <c r="F18" s="18">
        <v>18</v>
      </c>
      <c r="G18" s="11">
        <v>120</v>
      </c>
      <c r="H18" s="125"/>
      <c r="I18" t="s">
        <v>199</v>
      </c>
      <c r="J18"/>
      <c r="K18" s="113"/>
      <c r="L18" s="114"/>
      <c r="M18" s="115"/>
      <c r="N18" s="106">
        <v>13</v>
      </c>
      <c r="O18" s="107">
        <v>83</v>
      </c>
      <c r="V18"/>
      <c r="W18"/>
    </row>
    <row r="19" spans="1:23" s="97" customFormat="1" x14ac:dyDescent="0.2">
      <c r="A19" s="4">
        <v>7</v>
      </c>
      <c r="B19" s="8">
        <f t="shared" si="1"/>
        <v>122</v>
      </c>
      <c r="C19" s="17"/>
      <c r="D19" s="67" t="s">
        <v>194</v>
      </c>
      <c r="E19" s="4" t="s">
        <v>26</v>
      </c>
      <c r="F19" s="18">
        <v>12</v>
      </c>
      <c r="G19" s="11">
        <v>110</v>
      </c>
      <c r="H19" s="126"/>
      <c r="I19" t="s">
        <v>200</v>
      </c>
      <c r="J19"/>
      <c r="K19" s="113"/>
      <c r="L19" s="114"/>
      <c r="M19" s="115"/>
      <c r="N19" s="106">
        <v>14</v>
      </c>
      <c r="O19" s="107">
        <v>79</v>
      </c>
      <c r="V19"/>
      <c r="W19"/>
    </row>
    <row r="20" spans="1:23" s="97" customFormat="1" x14ac:dyDescent="0.2">
      <c r="A20" s="4">
        <v>8</v>
      </c>
      <c r="B20" s="8">
        <f t="shared" si="1"/>
        <v>116</v>
      </c>
      <c r="C20" s="17"/>
      <c r="D20" s="67" t="s">
        <v>188</v>
      </c>
      <c r="E20" s="4" t="s">
        <v>55</v>
      </c>
      <c r="F20" s="18">
        <v>14</v>
      </c>
      <c r="G20" s="19">
        <v>102</v>
      </c>
      <c r="H20" s="126"/>
      <c r="I20" t="s">
        <v>201</v>
      </c>
      <c r="J20"/>
      <c r="K20" s="113"/>
      <c r="L20" s="114"/>
      <c r="M20" s="115"/>
      <c r="N20" s="106">
        <v>15</v>
      </c>
      <c r="O20" s="107">
        <v>75</v>
      </c>
      <c r="V20"/>
      <c r="W20"/>
    </row>
    <row r="21" spans="1:23" s="97" customFormat="1" x14ac:dyDescent="0.2">
      <c r="A21" s="4">
        <v>9</v>
      </c>
      <c r="B21" s="8">
        <f t="shared" si="1"/>
        <v>109</v>
      </c>
      <c r="C21" s="17"/>
      <c r="D21" s="67" t="s">
        <v>195</v>
      </c>
      <c r="E21" s="4" t="s">
        <v>1</v>
      </c>
      <c r="F21" s="18">
        <v>15</v>
      </c>
      <c r="G21" s="11">
        <v>94</v>
      </c>
      <c r="H21" s="125"/>
      <c r="I21" t="s">
        <v>202</v>
      </c>
      <c r="J21"/>
      <c r="K21" s="113"/>
      <c r="L21" s="114"/>
      <c r="M21" s="115"/>
      <c r="N21" s="106">
        <v>16</v>
      </c>
      <c r="O21" s="107">
        <v>71</v>
      </c>
      <c r="V21"/>
      <c r="W21"/>
    </row>
    <row r="22" spans="1:23" s="97" customFormat="1" x14ac:dyDescent="0.2">
      <c r="A22" s="4">
        <v>10</v>
      </c>
      <c r="B22" s="8">
        <f t="shared" si="1"/>
        <v>99</v>
      </c>
      <c r="C22" s="17"/>
      <c r="D22" s="67" t="s">
        <v>184</v>
      </c>
      <c r="E22" s="4" t="s">
        <v>26</v>
      </c>
      <c r="F22" s="18">
        <v>13</v>
      </c>
      <c r="G22" s="19">
        <v>86</v>
      </c>
      <c r="H22" s="126"/>
      <c r="I22" t="s">
        <v>203</v>
      </c>
      <c r="J22"/>
      <c r="K22" s="113"/>
      <c r="L22" s="114"/>
      <c r="M22" s="115"/>
      <c r="N22" s="106">
        <v>17</v>
      </c>
      <c r="O22" s="107">
        <v>68</v>
      </c>
      <c r="V22"/>
      <c r="W22"/>
    </row>
    <row r="23" spans="1:23" s="97" customFormat="1" x14ac:dyDescent="0.2">
      <c r="A23" s="4">
        <v>11</v>
      </c>
      <c r="B23" s="8">
        <f t="shared" si="1"/>
        <v>94</v>
      </c>
      <c r="C23" s="17"/>
      <c r="D23" s="67" t="s">
        <v>210</v>
      </c>
      <c r="E23" s="4" t="s">
        <v>55</v>
      </c>
      <c r="F23" s="18">
        <v>11</v>
      </c>
      <c r="G23" s="11">
        <v>83</v>
      </c>
      <c r="H23" s="125"/>
      <c r="I23" t="s">
        <v>204</v>
      </c>
      <c r="J23"/>
      <c r="K23" s="113"/>
      <c r="L23" s="114"/>
      <c r="M23" s="115"/>
      <c r="N23" s="106">
        <v>18</v>
      </c>
      <c r="O23" s="107">
        <v>65</v>
      </c>
      <c r="V23"/>
      <c r="W23"/>
    </row>
    <row r="24" spans="1:23" s="97" customFormat="1" x14ac:dyDescent="0.2">
      <c r="A24" s="4">
        <v>12</v>
      </c>
      <c r="B24" s="8">
        <f t="shared" si="1"/>
        <v>90</v>
      </c>
      <c r="C24" s="17"/>
      <c r="D24" s="67" t="s">
        <v>269</v>
      </c>
      <c r="E24" s="4" t="s">
        <v>3</v>
      </c>
      <c r="F24" s="18">
        <v>10</v>
      </c>
      <c r="G24" s="11">
        <v>80</v>
      </c>
      <c r="H24" s="126"/>
      <c r="I24" t="s">
        <v>206</v>
      </c>
      <c r="J24"/>
      <c r="K24" s="113"/>
      <c r="L24" s="114"/>
      <c r="M24" s="115"/>
      <c r="N24" s="106">
        <v>19</v>
      </c>
      <c r="O24" s="107">
        <v>62</v>
      </c>
      <c r="V24"/>
      <c r="W24"/>
    </row>
    <row r="25" spans="1:23" s="97" customFormat="1" x14ac:dyDescent="0.2">
      <c r="A25" s="4">
        <v>13</v>
      </c>
      <c r="B25" s="8">
        <f t="shared" si="1"/>
        <v>89</v>
      </c>
      <c r="C25" s="17"/>
      <c r="D25" s="67" t="s">
        <v>185</v>
      </c>
      <c r="E25" s="4" t="s">
        <v>26</v>
      </c>
      <c r="F25" s="18"/>
      <c r="G25" s="11">
        <v>89</v>
      </c>
      <c r="H25" s="126"/>
      <c r="I25" t="s">
        <v>207</v>
      </c>
      <c r="J25"/>
      <c r="K25" s="113"/>
      <c r="L25" s="114"/>
      <c r="M25" s="115"/>
      <c r="N25" s="106">
        <v>20</v>
      </c>
      <c r="O25" s="107">
        <v>60</v>
      </c>
      <c r="V25"/>
      <c r="W25"/>
    </row>
    <row r="26" spans="1:23" s="97" customFormat="1" x14ac:dyDescent="0.2">
      <c r="A26" s="4">
        <v>14</v>
      </c>
      <c r="B26" s="8">
        <f t="shared" si="1"/>
        <v>77</v>
      </c>
      <c r="C26" s="17"/>
      <c r="D26" s="67" t="s">
        <v>198</v>
      </c>
      <c r="E26" s="4" t="s">
        <v>1</v>
      </c>
      <c r="F26" s="18"/>
      <c r="G26" s="11">
        <v>77</v>
      </c>
      <c r="H26" s="125"/>
      <c r="I26" t="s">
        <v>210</v>
      </c>
      <c r="J26"/>
      <c r="K26" s="113"/>
      <c r="L26" s="114"/>
      <c r="M26" s="115"/>
      <c r="N26" s="106">
        <v>21</v>
      </c>
      <c r="O26" s="107">
        <v>58</v>
      </c>
      <c r="V26"/>
      <c r="W26"/>
    </row>
    <row r="27" spans="1:23" s="97" customFormat="1" x14ac:dyDescent="0.2">
      <c r="A27" s="4">
        <v>15</v>
      </c>
      <c r="B27" s="8">
        <f t="shared" si="1"/>
        <v>74</v>
      </c>
      <c r="C27" s="17"/>
      <c r="D27" s="67" t="s">
        <v>201</v>
      </c>
      <c r="E27" s="4" t="s">
        <v>55</v>
      </c>
      <c r="F27" s="18"/>
      <c r="G27" s="11">
        <v>74</v>
      </c>
      <c r="H27" s="126"/>
      <c r="I27" t="s">
        <v>211</v>
      </c>
      <c r="J27"/>
      <c r="K27" s="113"/>
      <c r="L27" s="114"/>
      <c r="M27" s="115"/>
      <c r="N27" s="106">
        <v>22</v>
      </c>
      <c r="O27" s="107">
        <v>56</v>
      </c>
      <c r="V27"/>
      <c r="W27"/>
    </row>
    <row r="28" spans="1:23" s="97" customFormat="1" x14ac:dyDescent="0.2">
      <c r="A28" s="4">
        <v>16</v>
      </c>
      <c r="B28" s="8">
        <f t="shared" si="1"/>
        <v>71</v>
      </c>
      <c r="C28" s="17"/>
      <c r="D28" s="67" t="s">
        <v>197</v>
      </c>
      <c r="E28" s="4" t="s">
        <v>55</v>
      </c>
      <c r="F28" s="18"/>
      <c r="G28" s="11">
        <v>71</v>
      </c>
      <c r="H28" s="126"/>
      <c r="I28" t="s">
        <v>213</v>
      </c>
      <c r="J28"/>
      <c r="K28" s="113"/>
      <c r="L28" s="114"/>
      <c r="M28" s="115"/>
      <c r="N28" s="106">
        <v>23</v>
      </c>
      <c r="O28" s="107">
        <v>54</v>
      </c>
      <c r="V28"/>
      <c r="W28"/>
    </row>
    <row r="29" spans="1:23" s="97" customFormat="1" x14ac:dyDescent="0.2">
      <c r="A29" s="4">
        <v>17</v>
      </c>
      <c r="B29" s="8">
        <f t="shared" si="1"/>
        <v>68</v>
      </c>
      <c r="C29" s="17"/>
      <c r="D29" s="67" t="s">
        <v>206</v>
      </c>
      <c r="E29" s="4" t="s">
        <v>2</v>
      </c>
      <c r="F29" s="18"/>
      <c r="G29" s="11">
        <v>68</v>
      </c>
      <c r="H29" s="126"/>
      <c r="I29" t="s">
        <v>217</v>
      </c>
      <c r="J29"/>
      <c r="K29" s="113"/>
      <c r="L29" s="114"/>
      <c r="M29" s="115"/>
      <c r="N29" s="106">
        <v>27</v>
      </c>
      <c r="O29" s="107">
        <v>47</v>
      </c>
      <c r="V29"/>
      <c r="W29"/>
    </row>
    <row r="30" spans="1:23" s="97" customFormat="1" x14ac:dyDescent="0.2">
      <c r="A30" s="4">
        <v>18</v>
      </c>
      <c r="B30" s="8">
        <f t="shared" si="1"/>
        <v>65</v>
      </c>
      <c r="C30" s="17"/>
      <c r="D30" s="67" t="s">
        <v>291</v>
      </c>
      <c r="E30" s="4" t="s">
        <v>55</v>
      </c>
      <c r="F30" s="18"/>
      <c r="G30" s="19">
        <v>65</v>
      </c>
      <c r="H30" s="126"/>
      <c r="I30" t="s">
        <v>218</v>
      </c>
      <c r="J30"/>
      <c r="K30" s="113"/>
      <c r="L30" s="114"/>
      <c r="M30" s="115"/>
      <c r="N30" s="106">
        <v>28</v>
      </c>
      <c r="O30" s="107">
        <v>45</v>
      </c>
      <c r="V30"/>
      <c r="W30"/>
    </row>
    <row r="31" spans="1:23" s="97" customFormat="1" x14ac:dyDescent="0.2">
      <c r="A31" s="4">
        <v>19</v>
      </c>
      <c r="B31" s="8">
        <f t="shared" si="1"/>
        <v>62</v>
      </c>
      <c r="C31" s="17"/>
      <c r="D31" s="67" t="s">
        <v>214</v>
      </c>
      <c r="E31" s="4" t="s">
        <v>55</v>
      </c>
      <c r="F31" s="18"/>
      <c r="G31" s="19">
        <v>62</v>
      </c>
      <c r="H31" s="126"/>
      <c r="I31" t="s">
        <v>219</v>
      </c>
      <c r="J31"/>
      <c r="K31" s="113"/>
      <c r="L31" s="114"/>
      <c r="M31" s="115"/>
      <c r="N31" s="106">
        <v>29</v>
      </c>
      <c r="O31" s="107">
        <v>44</v>
      </c>
      <c r="V31"/>
      <c r="W31"/>
    </row>
    <row r="32" spans="1:23" s="97" customFormat="1" x14ac:dyDescent="0.2">
      <c r="A32" s="4">
        <v>20</v>
      </c>
      <c r="B32" s="8">
        <f t="shared" si="1"/>
        <v>60</v>
      </c>
      <c r="C32" s="17"/>
      <c r="D32" s="67" t="s">
        <v>211</v>
      </c>
      <c r="E32" s="4" t="s">
        <v>55</v>
      </c>
      <c r="F32" s="18"/>
      <c r="G32" s="19">
        <v>60</v>
      </c>
      <c r="H32" s="126"/>
      <c r="I32"/>
      <c r="J32"/>
      <c r="K32" s="113"/>
      <c r="L32" s="114"/>
      <c r="M32" s="115"/>
      <c r="N32" s="106">
        <v>30</v>
      </c>
      <c r="O32" s="107">
        <v>43</v>
      </c>
      <c r="V32"/>
      <c r="W32"/>
    </row>
    <row r="33" spans="1:23" s="97" customFormat="1" x14ac:dyDescent="0.2">
      <c r="A33" s="4">
        <v>21</v>
      </c>
      <c r="B33" s="8">
        <f t="shared" si="1"/>
        <v>58</v>
      </c>
      <c r="C33" s="17"/>
      <c r="D33" s="67" t="s">
        <v>287</v>
      </c>
      <c r="E33" s="4" t="s">
        <v>1</v>
      </c>
      <c r="F33" s="18"/>
      <c r="G33" s="11">
        <v>58</v>
      </c>
      <c r="H33" s="126"/>
      <c r="I33"/>
      <c r="J33"/>
      <c r="K33" s="113"/>
      <c r="L33" s="114"/>
      <c r="M33" s="115"/>
      <c r="N33" s="106">
        <v>31</v>
      </c>
      <c r="O33" s="107">
        <v>42</v>
      </c>
      <c r="V33"/>
      <c r="W33"/>
    </row>
    <row r="34" spans="1:23" s="97" customFormat="1" x14ac:dyDescent="0.2">
      <c r="A34" s="4">
        <v>22</v>
      </c>
      <c r="B34" s="8">
        <f t="shared" si="1"/>
        <v>56</v>
      </c>
      <c r="C34" s="17"/>
      <c r="D34" s="67" t="s">
        <v>270</v>
      </c>
      <c r="E34" s="4" t="s">
        <v>1</v>
      </c>
      <c r="F34" s="18"/>
      <c r="G34" s="11">
        <v>56</v>
      </c>
      <c r="H34" s="126"/>
      <c r="I34"/>
      <c r="J34"/>
      <c r="K34" s="113"/>
      <c r="L34" s="114"/>
      <c r="M34" s="115"/>
      <c r="N34" s="106">
        <v>32</v>
      </c>
      <c r="O34" s="107">
        <v>41</v>
      </c>
      <c r="V34"/>
      <c r="W34"/>
    </row>
    <row r="35" spans="1:23" s="97" customFormat="1" x14ac:dyDescent="0.2">
      <c r="A35" s="4">
        <v>23</v>
      </c>
      <c r="B35" s="8">
        <f t="shared" si="1"/>
        <v>54</v>
      </c>
      <c r="C35" s="17"/>
      <c r="D35" s="67" t="s">
        <v>280</v>
      </c>
      <c r="E35" s="4" t="s">
        <v>1</v>
      </c>
      <c r="F35" s="18"/>
      <c r="G35" s="19">
        <v>54</v>
      </c>
      <c r="H35" s="126"/>
      <c r="I35"/>
      <c r="J35"/>
      <c r="K35" s="113"/>
      <c r="L35" s="114"/>
      <c r="M35" s="115"/>
      <c r="N35" s="106">
        <v>33</v>
      </c>
      <c r="O35" s="107">
        <v>39</v>
      </c>
      <c r="V35"/>
      <c r="W35"/>
    </row>
    <row r="36" spans="1:23" s="97" customFormat="1" x14ac:dyDescent="0.2">
      <c r="A36" s="4">
        <v>24</v>
      </c>
      <c r="B36" s="8">
        <f t="shared" si="1"/>
        <v>52</v>
      </c>
      <c r="C36" s="17"/>
      <c r="D36" s="67" t="s">
        <v>216</v>
      </c>
      <c r="E36" s="4" t="s">
        <v>1</v>
      </c>
      <c r="F36" s="18"/>
      <c r="G36" s="19">
        <v>52</v>
      </c>
      <c r="H36" s="126"/>
      <c r="I36"/>
      <c r="J36"/>
      <c r="K36" s="113"/>
      <c r="L36" s="114"/>
      <c r="M36" s="115"/>
      <c r="N36" s="106">
        <v>34</v>
      </c>
      <c r="O36" s="107">
        <v>38</v>
      </c>
      <c r="V36"/>
      <c r="W36"/>
    </row>
    <row r="37" spans="1:23" s="97" customFormat="1" x14ac:dyDescent="0.2">
      <c r="A37" s="4">
        <v>25</v>
      </c>
      <c r="B37" s="8">
        <f t="shared" si="1"/>
        <v>50</v>
      </c>
      <c r="C37" s="17"/>
      <c r="D37" s="67" t="s">
        <v>290</v>
      </c>
      <c r="E37" s="4" t="s">
        <v>1</v>
      </c>
      <c r="F37" s="18"/>
      <c r="G37" s="19">
        <v>50</v>
      </c>
      <c r="H37" s="126"/>
      <c r="I37"/>
      <c r="J37"/>
      <c r="K37" s="113"/>
      <c r="L37" s="114"/>
      <c r="M37" s="115"/>
      <c r="N37" s="106">
        <v>35</v>
      </c>
      <c r="O37" s="107">
        <v>37</v>
      </c>
      <c r="V37"/>
      <c r="W37"/>
    </row>
    <row r="39" spans="1:23" x14ac:dyDescent="0.2">
      <c r="K39"/>
      <c r="L39"/>
      <c r="M39"/>
      <c r="N39"/>
      <c r="O39"/>
      <c r="P39"/>
      <c r="Q39"/>
      <c r="R39"/>
      <c r="S39"/>
      <c r="T39"/>
      <c r="U39"/>
    </row>
    <row r="40" spans="1:23" x14ac:dyDescent="0.2">
      <c r="K40"/>
      <c r="L40"/>
      <c r="M40"/>
      <c r="N40"/>
      <c r="O40"/>
      <c r="P40"/>
      <c r="Q40"/>
      <c r="R40"/>
      <c r="S40"/>
      <c r="T40"/>
      <c r="U40"/>
    </row>
  </sheetData>
  <sortState ref="B13:G37">
    <sortCondition descending="1" ref="B13:B37"/>
  </sortState>
  <mergeCells count="11">
    <mergeCell ref="K4:L4"/>
    <mergeCell ref="N4:O4"/>
    <mergeCell ref="A11:G11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view="pageBreakPreview" topLeftCell="A2" zoomScaleNormal="100" zoomScaleSheetLayoutView="100" workbookViewId="0">
      <selection activeCell="D58" sqref="D58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hidden="1" customWidth="1" outlineLevel="1"/>
    <col min="11" max="12" width="8.85546875" style="121" hidden="1" customWidth="1" outlineLevel="1"/>
    <col min="13" max="13" width="2.7109375" style="121" hidden="1" customWidth="1" outlineLevel="1"/>
    <col min="14" max="14" width="11.7109375" style="121" hidden="1" customWidth="1" outlineLevel="1"/>
    <col min="15" max="15" width="8.85546875" style="121" hidden="1" customWidth="1" outlineLevel="1"/>
    <col min="16" max="16" width="19.7109375" style="97" hidden="1" customWidth="1" outlineLevel="1"/>
    <col min="17" max="17" width="18.5703125" style="97" hidden="1" customWidth="1" outlineLevel="1"/>
    <col min="18" max="18" width="18.7109375" style="97" hidden="1" customWidth="1" outlineLevel="1"/>
    <col min="19" max="20" width="8.85546875" style="97" hidden="1" customWidth="1" outlineLevel="1"/>
    <col min="21" max="21" width="18.5703125" style="97" hidden="1" customWidth="1" outlineLevel="1"/>
    <col min="22" max="22" width="9.140625" hidden="1" customWidth="1" outlineLevel="1"/>
    <col min="23" max="23" width="9.140625" collapsed="1"/>
  </cols>
  <sheetData>
    <row r="1" spans="1:21" ht="18.75" thickBot="1" x14ac:dyDescent="0.25">
      <c r="A1" s="307" t="s">
        <v>275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1" x14ac:dyDescent="0.2">
      <c r="A2" s="313" t="s">
        <v>274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1" ht="18" x14ac:dyDescent="0.2">
      <c r="A3" s="316" t="s">
        <v>19</v>
      </c>
      <c r="B3" s="316"/>
      <c r="C3" s="316"/>
      <c r="D3" s="316"/>
      <c r="E3" s="316"/>
      <c r="F3" s="316"/>
      <c r="G3" s="316"/>
      <c r="H3" s="183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1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1" x14ac:dyDescent="0.2">
      <c r="A5" s="4">
        <v>1</v>
      </c>
      <c r="B5" s="8">
        <f t="shared" ref="B5:B10" si="0">SUM(F5:G5)</f>
        <v>245</v>
      </c>
      <c r="C5" s="17"/>
      <c r="D5" s="67" t="s">
        <v>187</v>
      </c>
      <c r="E5" s="4" t="s">
        <v>26</v>
      </c>
      <c r="F5" s="18">
        <v>25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1" x14ac:dyDescent="0.2">
      <c r="A6" s="4">
        <v>2</v>
      </c>
      <c r="B6" s="8">
        <f t="shared" si="0"/>
        <v>219</v>
      </c>
      <c r="C6" s="17"/>
      <c r="D6" s="67" t="s">
        <v>189</v>
      </c>
      <c r="E6" s="4" t="s">
        <v>55</v>
      </c>
      <c r="F6" s="18">
        <v>30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</row>
    <row r="7" spans="1:21" x14ac:dyDescent="0.2">
      <c r="A7" s="4">
        <v>3</v>
      </c>
      <c r="B7" s="8">
        <f t="shared" si="0"/>
        <v>187</v>
      </c>
      <c r="C7" s="17"/>
      <c r="D7" s="67" t="s">
        <v>208</v>
      </c>
      <c r="E7" s="4" t="s">
        <v>55</v>
      </c>
      <c r="F7" s="18">
        <v>22</v>
      </c>
      <c r="G7" s="19">
        <v>165</v>
      </c>
      <c r="H7" s="125"/>
      <c r="I7" t="s">
        <v>185</v>
      </c>
      <c r="J7" t="s">
        <v>189</v>
      </c>
      <c r="K7" s="100">
        <v>2</v>
      </c>
      <c r="L7" s="104">
        <v>25</v>
      </c>
      <c r="M7" s="105"/>
      <c r="N7" s="106">
        <v>2</v>
      </c>
      <c r="O7" s="107">
        <v>189</v>
      </c>
      <c r="P7" s="108" t="s">
        <v>184</v>
      </c>
      <c r="Q7" s="108" t="s">
        <v>189</v>
      </c>
      <c r="R7" s="97" t="s">
        <v>216</v>
      </c>
      <c r="U7" s="122" t="s">
        <v>197</v>
      </c>
    </row>
    <row r="8" spans="1:21" x14ac:dyDescent="0.2">
      <c r="A8" s="4">
        <v>4</v>
      </c>
      <c r="B8" s="8">
        <f t="shared" si="0"/>
        <v>167</v>
      </c>
      <c r="C8" s="17"/>
      <c r="D8" s="67" t="s">
        <v>256</v>
      </c>
      <c r="E8" s="4" t="s">
        <v>55</v>
      </c>
      <c r="F8" s="18">
        <v>20</v>
      </c>
      <c r="G8" s="19">
        <v>147</v>
      </c>
      <c r="H8" s="125"/>
      <c r="I8" t="s">
        <v>186</v>
      </c>
      <c r="J8" t="s">
        <v>196</v>
      </c>
      <c r="K8" s="100">
        <v>3</v>
      </c>
      <c r="L8" s="104">
        <v>22</v>
      </c>
      <c r="M8" s="105"/>
      <c r="N8" s="106">
        <v>3</v>
      </c>
      <c r="O8" s="107">
        <v>165</v>
      </c>
      <c r="P8" s="108" t="s">
        <v>193</v>
      </c>
      <c r="Q8" s="108" t="s">
        <v>196</v>
      </c>
      <c r="R8" s="97" t="s">
        <v>218</v>
      </c>
      <c r="S8" s="111"/>
      <c r="T8" s="111"/>
      <c r="U8" s="122" t="s">
        <v>198</v>
      </c>
    </row>
    <row r="9" spans="1:21" x14ac:dyDescent="0.2">
      <c r="A9" s="4">
        <v>4</v>
      </c>
      <c r="B9" s="8">
        <f t="shared" si="0"/>
        <v>150</v>
      </c>
      <c r="C9" s="17"/>
      <c r="D9" s="67" t="s">
        <v>212</v>
      </c>
      <c r="E9" s="4" t="s">
        <v>1</v>
      </c>
      <c r="F9" s="18">
        <v>18</v>
      </c>
      <c r="G9" s="19">
        <v>132</v>
      </c>
      <c r="H9" s="125"/>
      <c r="K9" s="100"/>
      <c r="L9" s="104"/>
      <c r="M9" s="105"/>
      <c r="N9" s="106"/>
      <c r="O9" s="107"/>
      <c r="P9" s="108"/>
      <c r="Q9" s="108"/>
      <c r="S9" s="111"/>
      <c r="T9" s="111"/>
      <c r="U9" s="122"/>
    </row>
    <row r="10" spans="1:21" hidden="1" x14ac:dyDescent="0.2">
      <c r="A10" s="4">
        <v>4</v>
      </c>
      <c r="B10" s="8">
        <f t="shared" si="0"/>
        <v>136</v>
      </c>
      <c r="C10" s="17"/>
      <c r="D10" s="67" t="s">
        <v>281</v>
      </c>
      <c r="E10" s="4" t="s">
        <v>55</v>
      </c>
      <c r="F10" s="18">
        <v>16</v>
      </c>
      <c r="G10" s="19">
        <v>120</v>
      </c>
      <c r="H10" s="125"/>
      <c r="K10" s="100"/>
      <c r="L10" s="104"/>
      <c r="M10" s="105"/>
      <c r="N10" s="106"/>
      <c r="O10" s="107"/>
      <c r="P10" s="108"/>
      <c r="Q10" s="108"/>
      <c r="S10" s="111"/>
      <c r="T10" s="111"/>
      <c r="U10" s="122"/>
    </row>
    <row r="11" spans="1:21" ht="18" x14ac:dyDescent="0.2">
      <c r="A11" s="306" t="s">
        <v>18</v>
      </c>
      <c r="B11" s="306"/>
      <c r="C11" s="306"/>
      <c r="D11" s="306"/>
      <c r="E11" s="306"/>
      <c r="F11" s="306"/>
      <c r="G11" s="306"/>
      <c r="H11" s="183"/>
      <c r="I11" t="s">
        <v>191</v>
      </c>
      <c r="J11" t="s">
        <v>212</v>
      </c>
      <c r="K11" s="100">
        <v>6</v>
      </c>
      <c r="L11" s="104">
        <v>16</v>
      </c>
      <c r="M11" s="105"/>
      <c r="N11" s="106">
        <v>6</v>
      </c>
      <c r="O11" s="107">
        <v>120</v>
      </c>
      <c r="P11" s="109" t="s">
        <v>185</v>
      </c>
      <c r="Q11" s="97" t="s">
        <v>212</v>
      </c>
      <c r="U11" s="122" t="s">
        <v>206</v>
      </c>
    </row>
    <row r="12" spans="1:21" ht="25.5" x14ac:dyDescent="0.2">
      <c r="A12" s="3" t="s">
        <v>23</v>
      </c>
      <c r="B12" s="6" t="s">
        <v>56</v>
      </c>
      <c r="C12" s="3" t="s">
        <v>17</v>
      </c>
      <c r="D12" s="3" t="s">
        <v>234</v>
      </c>
      <c r="E12" s="3" t="s">
        <v>4</v>
      </c>
      <c r="F12" s="7" t="s">
        <v>22</v>
      </c>
      <c r="G12" s="7" t="s">
        <v>21</v>
      </c>
      <c r="H12" s="124"/>
      <c r="I12" t="s">
        <v>192</v>
      </c>
      <c r="K12" s="100">
        <v>7</v>
      </c>
      <c r="L12" s="104">
        <v>15</v>
      </c>
      <c r="M12" s="105"/>
      <c r="N12" s="106">
        <v>7</v>
      </c>
      <c r="O12" s="107">
        <v>110</v>
      </c>
      <c r="P12" s="109" t="s">
        <v>192</v>
      </c>
      <c r="R12" s="99"/>
      <c r="U12" s="122" t="s">
        <v>207</v>
      </c>
    </row>
    <row r="13" spans="1:21" x14ac:dyDescent="0.2">
      <c r="A13" s="4">
        <v>1</v>
      </c>
      <c r="B13" s="8">
        <f t="shared" ref="B13:B44" si="1">SUM(F13:G13)</f>
        <v>238</v>
      </c>
      <c r="C13" s="17"/>
      <c r="D13" s="67" t="s">
        <v>199</v>
      </c>
      <c r="E13" s="4" t="s">
        <v>26</v>
      </c>
      <c r="F13" s="18">
        <v>18</v>
      </c>
      <c r="G13" s="19">
        <v>220</v>
      </c>
      <c r="H13" s="126"/>
      <c r="I13" t="s">
        <v>193</v>
      </c>
      <c r="K13" s="100">
        <v>8</v>
      </c>
      <c r="L13" s="104">
        <v>14</v>
      </c>
      <c r="M13" s="105"/>
      <c r="N13" s="106">
        <v>8</v>
      </c>
      <c r="O13" s="107">
        <v>102</v>
      </c>
      <c r="P13" s="108" t="s">
        <v>188</v>
      </c>
      <c r="Q13" s="112"/>
      <c r="R13" s="99"/>
      <c r="S13" s="99"/>
      <c r="T13" s="99"/>
      <c r="U13" s="110" t="s">
        <v>215</v>
      </c>
    </row>
    <row r="14" spans="1:21" x14ac:dyDescent="0.2">
      <c r="A14" s="4">
        <v>2</v>
      </c>
      <c r="B14" s="8">
        <f t="shared" si="1"/>
        <v>209</v>
      </c>
      <c r="C14" s="17"/>
      <c r="D14" s="67" t="s">
        <v>191</v>
      </c>
      <c r="E14" s="4" t="s">
        <v>26</v>
      </c>
      <c r="F14" s="18">
        <v>20</v>
      </c>
      <c r="G14" s="11">
        <v>189</v>
      </c>
      <c r="H14" s="126"/>
      <c r="I14" t="s">
        <v>194</v>
      </c>
      <c r="K14" s="100">
        <v>9</v>
      </c>
      <c r="L14" s="104">
        <v>13</v>
      </c>
      <c r="M14" s="105"/>
      <c r="N14" s="106">
        <v>9</v>
      </c>
      <c r="O14" s="107">
        <v>94</v>
      </c>
      <c r="P14" s="108" t="s">
        <v>195</v>
      </c>
      <c r="Q14" s="99"/>
      <c r="S14" s="99"/>
      <c r="T14" s="99"/>
      <c r="U14" s="99"/>
    </row>
    <row r="15" spans="1:21" x14ac:dyDescent="0.2">
      <c r="A15" s="4">
        <v>3</v>
      </c>
      <c r="B15" s="8">
        <f t="shared" si="1"/>
        <v>180</v>
      </c>
      <c r="C15" s="17"/>
      <c r="D15" s="67" t="s">
        <v>194</v>
      </c>
      <c r="E15" s="4" t="s">
        <v>26</v>
      </c>
      <c r="F15" s="18">
        <v>15</v>
      </c>
      <c r="G15" s="11">
        <v>165</v>
      </c>
      <c r="H15" s="125"/>
      <c r="I15" t="s">
        <v>195</v>
      </c>
      <c r="K15" s="100">
        <v>10</v>
      </c>
      <c r="L15" s="104">
        <v>12</v>
      </c>
      <c r="M15" s="105"/>
      <c r="N15" s="106">
        <v>10</v>
      </c>
      <c r="O15" s="107">
        <v>88</v>
      </c>
      <c r="P15" s="108" t="s">
        <v>194</v>
      </c>
    </row>
    <row r="16" spans="1:21" x14ac:dyDescent="0.2">
      <c r="A16" s="4">
        <v>4</v>
      </c>
      <c r="B16" s="8">
        <f t="shared" si="1"/>
        <v>172</v>
      </c>
      <c r="C16" s="17"/>
      <c r="D16" s="67" t="s">
        <v>184</v>
      </c>
      <c r="E16" s="4" t="s">
        <v>26</v>
      </c>
      <c r="F16" s="18">
        <v>25</v>
      </c>
      <c r="G16" s="19">
        <v>147</v>
      </c>
      <c r="H16" s="125"/>
      <c r="I16" t="s">
        <v>197</v>
      </c>
      <c r="K16" s="100">
        <v>11</v>
      </c>
      <c r="L16" s="104">
        <v>11</v>
      </c>
      <c r="M16" s="105"/>
      <c r="N16" s="106">
        <v>11</v>
      </c>
      <c r="O16" s="107">
        <v>83</v>
      </c>
      <c r="P16" s="108" t="s">
        <v>200</v>
      </c>
    </row>
    <row r="17" spans="1:23" s="97" customFormat="1" x14ac:dyDescent="0.2">
      <c r="A17" s="4">
        <v>5</v>
      </c>
      <c r="B17" s="8">
        <f t="shared" si="1"/>
        <v>162</v>
      </c>
      <c r="C17" s="17"/>
      <c r="D17" s="67" t="s">
        <v>190</v>
      </c>
      <c r="E17" s="4" t="s">
        <v>1</v>
      </c>
      <c r="F17" s="18">
        <v>30</v>
      </c>
      <c r="G17" s="11">
        <v>132</v>
      </c>
      <c r="H17" s="126"/>
      <c r="I17" t="s">
        <v>198</v>
      </c>
      <c r="J17"/>
      <c r="K17" s="100">
        <v>12</v>
      </c>
      <c r="L17" s="104">
        <v>10</v>
      </c>
      <c r="M17" s="105"/>
      <c r="N17" s="106">
        <v>12</v>
      </c>
      <c r="O17" s="107">
        <v>78</v>
      </c>
      <c r="P17" s="108" t="s">
        <v>198</v>
      </c>
      <c r="V17"/>
      <c r="W17"/>
    </row>
    <row r="18" spans="1:23" s="97" customFormat="1" x14ac:dyDescent="0.2">
      <c r="A18" s="4">
        <v>6</v>
      </c>
      <c r="B18" s="8">
        <f t="shared" si="1"/>
        <v>142</v>
      </c>
      <c r="C18" s="17"/>
      <c r="D18" s="67" t="s">
        <v>185</v>
      </c>
      <c r="E18" s="4" t="s">
        <v>26</v>
      </c>
      <c r="F18" s="18">
        <v>22</v>
      </c>
      <c r="G18" s="11">
        <v>120</v>
      </c>
      <c r="H18" s="125"/>
      <c r="I18" t="s">
        <v>199</v>
      </c>
      <c r="J18"/>
      <c r="K18" s="113"/>
      <c r="L18" s="114"/>
      <c r="M18" s="115"/>
      <c r="N18" s="106">
        <v>13</v>
      </c>
      <c r="O18" s="107">
        <v>83</v>
      </c>
      <c r="V18"/>
      <c r="W18"/>
    </row>
    <row r="19" spans="1:23" s="97" customFormat="1" x14ac:dyDescent="0.2">
      <c r="A19" s="4">
        <v>7</v>
      </c>
      <c r="B19" s="8">
        <f t="shared" si="1"/>
        <v>124</v>
      </c>
      <c r="C19" s="17"/>
      <c r="D19" s="67" t="s">
        <v>195</v>
      </c>
      <c r="E19" s="4" t="s">
        <v>1</v>
      </c>
      <c r="F19" s="18">
        <v>14</v>
      </c>
      <c r="G19" s="11">
        <v>110</v>
      </c>
      <c r="H19" s="126"/>
      <c r="I19" t="s">
        <v>200</v>
      </c>
      <c r="J19"/>
      <c r="K19" s="113"/>
      <c r="L19" s="114"/>
      <c r="M19" s="115"/>
      <c r="N19" s="106">
        <v>14</v>
      </c>
      <c r="O19" s="107">
        <v>79</v>
      </c>
      <c r="V19"/>
      <c r="W19"/>
    </row>
    <row r="20" spans="1:23" s="97" customFormat="1" x14ac:dyDescent="0.2">
      <c r="A20" s="4">
        <v>8</v>
      </c>
      <c r="B20" s="8">
        <f t="shared" si="1"/>
        <v>118</v>
      </c>
      <c r="C20" s="17"/>
      <c r="D20" s="67" t="s">
        <v>218</v>
      </c>
      <c r="E20" s="4" t="s">
        <v>1</v>
      </c>
      <c r="F20" s="18">
        <v>16</v>
      </c>
      <c r="G20" s="11">
        <v>102</v>
      </c>
      <c r="H20" s="126"/>
      <c r="I20" t="s">
        <v>201</v>
      </c>
      <c r="J20"/>
      <c r="K20" s="113"/>
      <c r="L20" s="114"/>
      <c r="M20" s="115"/>
      <c r="N20" s="106">
        <v>15</v>
      </c>
      <c r="O20" s="107">
        <v>75</v>
      </c>
      <c r="V20"/>
      <c r="W20"/>
    </row>
    <row r="21" spans="1:23" s="97" customFormat="1" x14ac:dyDescent="0.2">
      <c r="A21" s="4">
        <v>9</v>
      </c>
      <c r="B21" s="8">
        <f t="shared" si="1"/>
        <v>96</v>
      </c>
      <c r="C21" s="17"/>
      <c r="D21" s="67" t="s">
        <v>188</v>
      </c>
      <c r="E21" s="4" t="s">
        <v>55</v>
      </c>
      <c r="F21" s="18">
        <v>13</v>
      </c>
      <c r="G21" s="19">
        <v>83</v>
      </c>
      <c r="H21" s="125"/>
      <c r="I21" t="s">
        <v>202</v>
      </c>
      <c r="J21"/>
      <c r="K21" s="113"/>
      <c r="L21" s="114"/>
      <c r="M21" s="115"/>
      <c r="N21" s="106">
        <v>16</v>
      </c>
      <c r="O21" s="107">
        <v>71</v>
      </c>
      <c r="V21"/>
      <c r="W21"/>
    </row>
    <row r="22" spans="1:23" s="97" customFormat="1" x14ac:dyDescent="0.2">
      <c r="A22" s="4">
        <v>10</v>
      </c>
      <c r="B22" s="8">
        <f t="shared" si="1"/>
        <v>95</v>
      </c>
      <c r="C22" s="17"/>
      <c r="D22" s="67" t="s">
        <v>202</v>
      </c>
      <c r="E22" s="4" t="s">
        <v>55</v>
      </c>
      <c r="F22" s="18">
        <v>12</v>
      </c>
      <c r="G22" s="11">
        <v>83</v>
      </c>
      <c r="H22" s="126"/>
      <c r="I22" t="s">
        <v>203</v>
      </c>
      <c r="J22"/>
      <c r="K22" s="113"/>
      <c r="L22" s="114"/>
      <c r="M22" s="115"/>
      <c r="N22" s="106">
        <v>17</v>
      </c>
      <c r="O22" s="107">
        <v>68</v>
      </c>
      <c r="V22"/>
      <c r="W22"/>
    </row>
    <row r="23" spans="1:23" s="97" customFormat="1" x14ac:dyDescent="0.2">
      <c r="A23" s="4">
        <v>11</v>
      </c>
      <c r="B23" s="8">
        <f t="shared" si="1"/>
        <v>94</v>
      </c>
      <c r="C23" s="17"/>
      <c r="D23" s="67" t="s">
        <v>201</v>
      </c>
      <c r="E23" s="4" t="s">
        <v>55</v>
      </c>
      <c r="F23" s="18"/>
      <c r="G23" s="11">
        <v>94</v>
      </c>
      <c r="H23" s="125"/>
      <c r="I23" t="s">
        <v>204</v>
      </c>
      <c r="J23"/>
      <c r="K23" s="113"/>
      <c r="L23" s="114"/>
      <c r="M23" s="115"/>
      <c r="N23" s="106">
        <v>18</v>
      </c>
      <c r="O23" s="107">
        <v>65</v>
      </c>
      <c r="V23"/>
      <c r="W23"/>
    </row>
    <row r="24" spans="1:23" s="97" customFormat="1" x14ac:dyDescent="0.2">
      <c r="A24" s="4">
        <v>12</v>
      </c>
      <c r="B24" s="8">
        <f t="shared" si="1"/>
        <v>88</v>
      </c>
      <c r="C24" s="17"/>
      <c r="D24" s="67" t="s">
        <v>193</v>
      </c>
      <c r="E24" s="4" t="s">
        <v>26</v>
      </c>
      <c r="F24" s="18"/>
      <c r="G24" s="11">
        <v>88</v>
      </c>
      <c r="H24" s="126"/>
      <c r="I24" t="s">
        <v>206</v>
      </c>
      <c r="J24"/>
      <c r="K24" s="113"/>
      <c r="L24" s="114"/>
      <c r="M24" s="115"/>
      <c r="N24" s="106">
        <v>19</v>
      </c>
      <c r="O24" s="107">
        <v>62</v>
      </c>
      <c r="V24"/>
      <c r="W24"/>
    </row>
    <row r="25" spans="1:23" s="97" customFormat="1" x14ac:dyDescent="0.2">
      <c r="A25" s="4">
        <v>13</v>
      </c>
      <c r="B25" s="8">
        <f t="shared" si="1"/>
        <v>88</v>
      </c>
      <c r="C25" s="17"/>
      <c r="D25" s="67" t="s">
        <v>277</v>
      </c>
      <c r="E25" s="4" t="s">
        <v>26</v>
      </c>
      <c r="F25" s="18">
        <v>10</v>
      </c>
      <c r="G25" s="19">
        <v>78</v>
      </c>
      <c r="H25" s="126"/>
      <c r="I25" t="s">
        <v>207</v>
      </c>
      <c r="J25"/>
      <c r="K25" s="113"/>
      <c r="L25" s="114"/>
      <c r="M25" s="115"/>
      <c r="N25" s="106">
        <v>20</v>
      </c>
      <c r="O25" s="107">
        <v>60</v>
      </c>
      <c r="V25"/>
      <c r="W25"/>
    </row>
    <row r="26" spans="1:23" s="97" customFormat="1" x14ac:dyDescent="0.2">
      <c r="A26" s="4">
        <v>14</v>
      </c>
      <c r="B26" s="8">
        <f t="shared" si="1"/>
        <v>82</v>
      </c>
      <c r="C26" s="17"/>
      <c r="D26" s="67" t="s">
        <v>197</v>
      </c>
      <c r="E26" s="4" t="s">
        <v>55</v>
      </c>
      <c r="F26" s="18">
        <v>11</v>
      </c>
      <c r="G26" s="11">
        <v>71</v>
      </c>
      <c r="H26" s="125"/>
      <c r="I26" t="s">
        <v>210</v>
      </c>
      <c r="J26"/>
      <c r="K26" s="113"/>
      <c r="L26" s="114"/>
      <c r="M26" s="115"/>
      <c r="N26" s="106">
        <v>21</v>
      </c>
      <c r="O26" s="107">
        <v>58</v>
      </c>
      <c r="V26"/>
      <c r="W26"/>
    </row>
    <row r="27" spans="1:23" s="97" customFormat="1" x14ac:dyDescent="0.2">
      <c r="A27" s="4">
        <v>15</v>
      </c>
      <c r="B27" s="8">
        <f t="shared" si="1"/>
        <v>79</v>
      </c>
      <c r="C27" s="17"/>
      <c r="D27" s="67" t="s">
        <v>278</v>
      </c>
      <c r="E27" s="4" t="s">
        <v>26</v>
      </c>
      <c r="F27" s="18"/>
      <c r="G27" s="11">
        <v>79</v>
      </c>
      <c r="H27" s="126"/>
      <c r="I27" t="s">
        <v>211</v>
      </c>
      <c r="J27"/>
      <c r="K27" s="113"/>
      <c r="L27" s="114"/>
      <c r="M27" s="115"/>
      <c r="N27" s="106">
        <v>22</v>
      </c>
      <c r="O27" s="107">
        <v>56</v>
      </c>
      <c r="V27"/>
      <c r="W27"/>
    </row>
    <row r="28" spans="1:23" s="97" customFormat="1" x14ac:dyDescent="0.2">
      <c r="A28" s="4">
        <v>16</v>
      </c>
      <c r="B28" s="8">
        <f t="shared" si="1"/>
        <v>75</v>
      </c>
      <c r="C28" s="17"/>
      <c r="D28" s="67" t="s">
        <v>213</v>
      </c>
      <c r="E28" s="4" t="s">
        <v>26</v>
      </c>
      <c r="F28" s="18"/>
      <c r="G28" s="11">
        <v>75</v>
      </c>
      <c r="H28" s="126"/>
      <c r="I28" t="s">
        <v>213</v>
      </c>
      <c r="J28"/>
      <c r="K28" s="113"/>
      <c r="L28" s="114"/>
      <c r="M28" s="115"/>
      <c r="N28" s="106">
        <v>23</v>
      </c>
      <c r="O28" s="107">
        <v>54</v>
      </c>
      <c r="V28"/>
      <c r="W28"/>
    </row>
    <row r="29" spans="1:23" s="97" customFormat="1" x14ac:dyDescent="0.2">
      <c r="A29" s="4">
        <v>17</v>
      </c>
      <c r="B29" s="8">
        <f t="shared" si="1"/>
        <v>68</v>
      </c>
      <c r="C29" s="17"/>
      <c r="D29" s="67" t="s">
        <v>207</v>
      </c>
      <c r="E29" s="4" t="s">
        <v>55</v>
      </c>
      <c r="F29" s="18"/>
      <c r="G29" s="11">
        <v>68</v>
      </c>
      <c r="H29" s="126"/>
      <c r="I29" t="s">
        <v>217</v>
      </c>
      <c r="J29"/>
      <c r="K29" s="113"/>
      <c r="L29" s="114"/>
      <c r="M29" s="115"/>
      <c r="N29" s="106">
        <v>27</v>
      </c>
      <c r="O29" s="107">
        <v>47</v>
      </c>
      <c r="V29"/>
      <c r="W29"/>
    </row>
    <row r="30" spans="1:23" s="97" customFormat="1" x14ac:dyDescent="0.2">
      <c r="A30" s="4">
        <v>18</v>
      </c>
      <c r="B30" s="8">
        <f t="shared" si="1"/>
        <v>65</v>
      </c>
      <c r="C30" s="17"/>
      <c r="D30" s="67" t="s">
        <v>206</v>
      </c>
      <c r="E30" s="4" t="s">
        <v>2</v>
      </c>
      <c r="F30" s="18"/>
      <c r="G30" s="11">
        <v>65</v>
      </c>
      <c r="H30" s="126"/>
      <c r="I30" t="s">
        <v>218</v>
      </c>
      <c r="J30"/>
      <c r="K30" s="113"/>
      <c r="L30" s="114"/>
      <c r="M30" s="115"/>
      <c r="N30" s="106">
        <v>28</v>
      </c>
      <c r="O30" s="107">
        <v>45</v>
      </c>
      <c r="V30"/>
      <c r="W30"/>
    </row>
    <row r="31" spans="1:23" s="97" customFormat="1" x14ac:dyDescent="0.2">
      <c r="A31" s="4">
        <v>19</v>
      </c>
      <c r="B31" s="8">
        <f t="shared" si="1"/>
        <v>62</v>
      </c>
      <c r="C31" s="17"/>
      <c r="D31" s="67" t="s">
        <v>198</v>
      </c>
      <c r="E31" s="4" t="s">
        <v>1</v>
      </c>
      <c r="F31" s="18"/>
      <c r="G31" s="11">
        <v>62</v>
      </c>
      <c r="H31" s="126"/>
      <c r="I31" t="s">
        <v>219</v>
      </c>
      <c r="J31"/>
      <c r="K31" s="113"/>
      <c r="L31" s="114"/>
      <c r="M31" s="115"/>
      <c r="N31" s="106">
        <v>29</v>
      </c>
      <c r="O31" s="107">
        <v>44</v>
      </c>
      <c r="V31"/>
      <c r="W31"/>
    </row>
    <row r="32" spans="1:23" s="97" customFormat="1" x14ac:dyDescent="0.2">
      <c r="A32" s="4">
        <v>20</v>
      </c>
      <c r="B32" s="8">
        <f t="shared" si="1"/>
        <v>60</v>
      </c>
      <c r="C32" s="17"/>
      <c r="D32" s="67" t="s">
        <v>279</v>
      </c>
      <c r="E32" s="4" t="s">
        <v>3</v>
      </c>
      <c r="F32" s="18"/>
      <c r="G32" s="11">
        <v>60</v>
      </c>
      <c r="H32" s="126"/>
      <c r="I32"/>
      <c r="J32"/>
      <c r="K32" s="113"/>
      <c r="L32" s="114"/>
      <c r="M32" s="115"/>
      <c r="N32" s="106">
        <v>30</v>
      </c>
      <c r="O32" s="107">
        <v>43</v>
      </c>
      <c r="V32"/>
      <c r="W32"/>
    </row>
    <row r="33" spans="1:23" s="97" customFormat="1" x14ac:dyDescent="0.2">
      <c r="A33" s="4">
        <v>21</v>
      </c>
      <c r="B33" s="8">
        <f t="shared" si="1"/>
        <v>58</v>
      </c>
      <c r="C33" s="17"/>
      <c r="D33" s="67" t="s">
        <v>210</v>
      </c>
      <c r="E33" s="4" t="s">
        <v>55</v>
      </c>
      <c r="F33" s="18"/>
      <c r="G33" s="11">
        <v>58</v>
      </c>
      <c r="H33" s="126"/>
      <c r="I33"/>
      <c r="J33"/>
      <c r="K33" s="113"/>
      <c r="L33" s="114"/>
      <c r="M33" s="115"/>
      <c r="N33" s="106">
        <v>31</v>
      </c>
      <c r="O33" s="107">
        <v>42</v>
      </c>
      <c r="V33"/>
      <c r="W33"/>
    </row>
    <row r="34" spans="1:23" s="97" customFormat="1" x14ac:dyDescent="0.2">
      <c r="A34" s="4">
        <v>22</v>
      </c>
      <c r="B34" s="8">
        <f t="shared" si="1"/>
        <v>56</v>
      </c>
      <c r="C34" s="17"/>
      <c r="D34" s="67" t="s">
        <v>192</v>
      </c>
      <c r="E34" s="4" t="s">
        <v>55</v>
      </c>
      <c r="F34" s="18"/>
      <c r="G34" s="19">
        <v>56</v>
      </c>
      <c r="H34" s="126"/>
      <c r="I34"/>
      <c r="J34"/>
      <c r="K34" s="113"/>
      <c r="L34" s="114"/>
      <c r="M34" s="115"/>
      <c r="N34" s="106">
        <v>32</v>
      </c>
      <c r="O34" s="107">
        <v>41</v>
      </c>
      <c r="V34"/>
      <c r="W34"/>
    </row>
    <row r="35" spans="1:23" s="97" customFormat="1" x14ac:dyDescent="0.2">
      <c r="A35" s="4">
        <v>23</v>
      </c>
      <c r="B35" s="8">
        <f t="shared" si="1"/>
        <v>54</v>
      </c>
      <c r="C35" s="17"/>
      <c r="D35" s="67" t="s">
        <v>215</v>
      </c>
      <c r="E35" s="4" t="s">
        <v>55</v>
      </c>
      <c r="F35" s="18"/>
      <c r="G35" s="11">
        <v>54</v>
      </c>
      <c r="H35" s="126"/>
      <c r="I35"/>
      <c r="J35"/>
      <c r="K35" s="113"/>
      <c r="L35" s="114"/>
      <c r="M35" s="115"/>
      <c r="N35" s="106">
        <v>33</v>
      </c>
      <c r="O35" s="107">
        <v>39</v>
      </c>
      <c r="V35"/>
      <c r="W35"/>
    </row>
    <row r="36" spans="1:23" s="97" customFormat="1" x14ac:dyDescent="0.2">
      <c r="A36" s="4">
        <v>24</v>
      </c>
      <c r="B36" s="8">
        <f t="shared" si="1"/>
        <v>52</v>
      </c>
      <c r="C36" s="17"/>
      <c r="D36" s="67" t="s">
        <v>211</v>
      </c>
      <c r="E36" s="4" t="s">
        <v>55</v>
      </c>
      <c r="F36" s="18"/>
      <c r="G36" s="19">
        <v>52</v>
      </c>
      <c r="H36" s="126"/>
      <c r="I36"/>
      <c r="J36"/>
      <c r="K36" s="113"/>
      <c r="L36" s="114"/>
      <c r="M36" s="115"/>
      <c r="N36" s="106">
        <v>34</v>
      </c>
      <c r="O36" s="107">
        <v>38</v>
      </c>
      <c r="V36"/>
      <c r="W36"/>
    </row>
    <row r="37" spans="1:23" s="97" customFormat="1" x14ac:dyDescent="0.2">
      <c r="A37" s="4">
        <v>25</v>
      </c>
      <c r="B37" s="8">
        <f t="shared" si="1"/>
        <v>50</v>
      </c>
      <c r="C37" s="17"/>
      <c r="D37" s="67" t="s">
        <v>203</v>
      </c>
      <c r="E37" s="4" t="s">
        <v>26</v>
      </c>
      <c r="F37" s="18"/>
      <c r="G37" s="19">
        <v>50</v>
      </c>
      <c r="H37" s="126"/>
      <c r="I37"/>
      <c r="J37"/>
      <c r="K37" s="113"/>
      <c r="L37" s="114"/>
      <c r="M37" s="115"/>
      <c r="N37" s="106">
        <v>35</v>
      </c>
      <c r="O37" s="107">
        <v>37</v>
      </c>
      <c r="V37"/>
      <c r="W37"/>
    </row>
    <row r="38" spans="1:23" s="97" customFormat="1" x14ac:dyDescent="0.2">
      <c r="A38" s="4">
        <v>26</v>
      </c>
      <c r="B38" s="8">
        <f t="shared" si="1"/>
        <v>48</v>
      </c>
      <c r="C38" s="17"/>
      <c r="D38" s="67" t="s">
        <v>217</v>
      </c>
      <c r="E38" s="4" t="s">
        <v>26</v>
      </c>
      <c r="F38" s="18"/>
      <c r="G38" s="11">
        <v>48</v>
      </c>
      <c r="H38"/>
      <c r="I38"/>
      <c r="J38"/>
      <c r="K38" s="113"/>
      <c r="L38" s="114"/>
      <c r="M38" s="115"/>
      <c r="N38" s="106">
        <v>37</v>
      </c>
      <c r="O38" s="107">
        <v>36</v>
      </c>
      <c r="V38"/>
      <c r="W38"/>
    </row>
    <row r="39" spans="1:23" s="97" customFormat="1" x14ac:dyDescent="0.2">
      <c r="A39" s="4">
        <v>27</v>
      </c>
      <c r="B39" s="8">
        <f t="shared" si="1"/>
        <v>47</v>
      </c>
      <c r="C39" s="17"/>
      <c r="D39" s="67" t="s">
        <v>216</v>
      </c>
      <c r="E39" s="4" t="s">
        <v>1</v>
      </c>
      <c r="F39" s="18"/>
      <c r="G39" s="19">
        <v>47</v>
      </c>
      <c r="H39"/>
      <c r="I39"/>
      <c r="J39"/>
      <c r="K39" s="113"/>
      <c r="L39" s="114"/>
      <c r="M39" s="115"/>
      <c r="N39" s="106">
        <v>38</v>
      </c>
      <c r="O39" s="107">
        <v>35</v>
      </c>
      <c r="V39"/>
      <c r="W39"/>
    </row>
    <row r="40" spans="1:23" s="97" customFormat="1" x14ac:dyDescent="0.2">
      <c r="A40" s="4">
        <v>28</v>
      </c>
      <c r="B40" s="8">
        <f t="shared" si="1"/>
        <v>45</v>
      </c>
      <c r="C40" s="17"/>
      <c r="D40" s="67" t="s">
        <v>270</v>
      </c>
      <c r="E40" s="4" t="s">
        <v>1</v>
      </c>
      <c r="F40" s="18"/>
      <c r="G40" s="19">
        <v>45</v>
      </c>
      <c r="H40"/>
      <c r="I40"/>
      <c r="J40"/>
      <c r="K40" s="113"/>
      <c r="L40" s="114"/>
      <c r="M40" s="115"/>
      <c r="N40" s="106">
        <v>41</v>
      </c>
      <c r="O40" s="107">
        <v>33</v>
      </c>
      <c r="V40"/>
      <c r="W40"/>
    </row>
    <row r="41" spans="1:23" s="97" customFormat="1" x14ac:dyDescent="0.2">
      <c r="A41" s="4">
        <v>29</v>
      </c>
      <c r="B41" s="8">
        <f t="shared" si="1"/>
        <v>44</v>
      </c>
      <c r="C41" s="17"/>
      <c r="D41" s="67" t="s">
        <v>272</v>
      </c>
      <c r="E41" s="4" t="s">
        <v>26</v>
      </c>
      <c r="F41" s="18"/>
      <c r="G41" s="19">
        <v>44</v>
      </c>
      <c r="H41"/>
      <c r="I41"/>
      <c r="J41"/>
      <c r="K41" s="113"/>
      <c r="L41" s="114"/>
      <c r="M41" s="115"/>
      <c r="N41" s="106">
        <v>42</v>
      </c>
      <c r="O41" s="107">
        <v>32</v>
      </c>
      <c r="V41"/>
      <c r="W41"/>
    </row>
    <row r="42" spans="1:23" s="97" customFormat="1" x14ac:dyDescent="0.2">
      <c r="A42" s="4">
        <v>30</v>
      </c>
      <c r="B42" s="8">
        <f t="shared" si="1"/>
        <v>43</v>
      </c>
      <c r="C42" s="17"/>
      <c r="D42" s="67" t="s">
        <v>258</v>
      </c>
      <c r="E42" s="4" t="s">
        <v>55</v>
      </c>
      <c r="F42" s="18"/>
      <c r="G42" s="19">
        <v>43</v>
      </c>
      <c r="H42"/>
      <c r="I42"/>
      <c r="J42"/>
      <c r="K42" s="113"/>
      <c r="L42" s="114"/>
      <c r="M42" s="115"/>
      <c r="N42" s="106">
        <v>43</v>
      </c>
      <c r="O42" s="107">
        <v>31</v>
      </c>
      <c r="V42"/>
      <c r="W42"/>
    </row>
    <row r="43" spans="1:23" s="97" customFormat="1" x14ac:dyDescent="0.2">
      <c r="A43" s="4">
        <v>31</v>
      </c>
      <c r="B43" s="8">
        <f t="shared" si="1"/>
        <v>42</v>
      </c>
      <c r="C43" s="17"/>
      <c r="D43" s="67" t="s">
        <v>280</v>
      </c>
      <c r="E43" s="4" t="s">
        <v>1</v>
      </c>
      <c r="F43" s="18"/>
      <c r="G43" s="19">
        <v>42</v>
      </c>
      <c r="H43"/>
      <c r="I43"/>
      <c r="J43"/>
      <c r="K43" s="113"/>
      <c r="L43" s="114"/>
      <c r="M43" s="115"/>
      <c r="N43" s="106">
        <v>44</v>
      </c>
      <c r="O43" s="107">
        <v>31</v>
      </c>
      <c r="V43"/>
      <c r="W43"/>
    </row>
    <row r="44" spans="1:23" s="97" customFormat="1" x14ac:dyDescent="0.2">
      <c r="A44" s="4">
        <v>32</v>
      </c>
      <c r="B44" s="8">
        <f t="shared" si="1"/>
        <v>41</v>
      </c>
      <c r="C44" s="17"/>
      <c r="D44" s="67" t="s">
        <v>271</v>
      </c>
      <c r="E44" s="4" t="s">
        <v>55</v>
      </c>
      <c r="F44" s="18"/>
      <c r="G44" s="19">
        <v>41</v>
      </c>
      <c r="H44"/>
      <c r="I44"/>
      <c r="J44"/>
      <c r="K44" s="113"/>
      <c r="L44" s="114"/>
      <c r="M44" s="115"/>
      <c r="N44" s="106">
        <v>45</v>
      </c>
      <c r="O44" s="107">
        <v>30</v>
      </c>
      <c r="V44"/>
      <c r="W44"/>
    </row>
    <row r="46" spans="1:23" x14ac:dyDescent="0.2">
      <c r="K46"/>
      <c r="L46"/>
      <c r="M46"/>
      <c r="N46"/>
      <c r="O46"/>
      <c r="P46"/>
      <c r="Q46"/>
      <c r="R46"/>
      <c r="S46"/>
      <c r="T46"/>
      <c r="U46"/>
    </row>
    <row r="47" spans="1:23" x14ac:dyDescent="0.2">
      <c r="K47"/>
      <c r="L47"/>
      <c r="M47"/>
      <c r="N47"/>
      <c r="O47"/>
      <c r="P47"/>
      <c r="Q47"/>
      <c r="R47"/>
      <c r="S47"/>
      <c r="T47"/>
      <c r="U47"/>
    </row>
  </sheetData>
  <mergeCells count="11">
    <mergeCell ref="K4:L4"/>
    <mergeCell ref="N4:O4"/>
    <mergeCell ref="A11:G11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activeCell="D58" sqref="D58"/>
    </sheetView>
  </sheetViews>
  <sheetFormatPr defaultRowHeight="12.75" outlineLevelCol="1" x14ac:dyDescent="0.2"/>
  <cols>
    <col min="1" max="1" width="6" customWidth="1"/>
    <col min="3" max="3" width="10.7109375" hidden="1" customWidth="1"/>
    <col min="4" max="4" width="20.140625" customWidth="1"/>
    <col min="5" max="5" width="14.140625" customWidth="1"/>
    <col min="9" max="10" width="18.5703125" customWidth="1" outlineLevel="1"/>
    <col min="11" max="12" width="8.85546875" style="121" customWidth="1" outlineLevel="1"/>
    <col min="13" max="13" width="2.7109375" style="121" customWidth="1" outlineLevel="1"/>
    <col min="14" max="14" width="11.7109375" style="121" customWidth="1" outlineLevel="1"/>
    <col min="15" max="15" width="8.85546875" style="121" customWidth="1" outlineLevel="1"/>
    <col min="16" max="16" width="19.7109375" style="97" customWidth="1" outlineLevel="1"/>
    <col min="17" max="17" width="18.5703125" style="97" customWidth="1" outlineLevel="1"/>
    <col min="18" max="18" width="18.7109375" style="97" customWidth="1" outlineLevel="1"/>
    <col min="19" max="20" width="8.85546875" style="97" customWidth="1" outlineLevel="1"/>
    <col min="21" max="21" width="18.5703125" style="97" customWidth="1" outlineLevel="1"/>
    <col min="22" max="22" width="9.140625" customWidth="1" outlineLevel="1"/>
  </cols>
  <sheetData>
    <row r="1" spans="1:23" ht="18.75" thickBot="1" x14ac:dyDescent="0.25">
      <c r="A1" s="307" t="s">
        <v>268</v>
      </c>
      <c r="B1" s="308"/>
      <c r="C1" s="308"/>
      <c r="D1" s="308"/>
      <c r="E1" s="308"/>
      <c r="F1" s="309"/>
      <c r="G1" s="309"/>
      <c r="H1" s="123"/>
      <c r="K1" s="310" t="s">
        <v>238</v>
      </c>
      <c r="L1" s="311"/>
      <c r="M1" s="311"/>
      <c r="N1" s="311"/>
      <c r="O1" s="312"/>
    </row>
    <row r="2" spans="1:23" x14ac:dyDescent="0.2">
      <c r="A2" s="313" t="s">
        <v>110</v>
      </c>
      <c r="B2" s="314"/>
      <c r="C2" s="314"/>
      <c r="D2" s="314"/>
      <c r="E2" s="314"/>
      <c r="F2" s="315"/>
      <c r="G2" s="315"/>
      <c r="H2" s="123"/>
      <c r="K2" s="303" t="s">
        <v>239</v>
      </c>
      <c r="L2" s="304"/>
      <c r="M2" s="98"/>
      <c r="N2" s="304" t="s">
        <v>240</v>
      </c>
      <c r="O2" s="305"/>
    </row>
    <row r="3" spans="1:23" ht="18" x14ac:dyDescent="0.2">
      <c r="A3" s="316" t="s">
        <v>19</v>
      </c>
      <c r="B3" s="316"/>
      <c r="C3" s="316"/>
      <c r="D3" s="316"/>
      <c r="E3" s="316"/>
      <c r="F3" s="316"/>
      <c r="G3" s="316"/>
      <c r="H3" s="169"/>
      <c r="K3" s="303" t="s">
        <v>241</v>
      </c>
      <c r="L3" s="304"/>
      <c r="M3" s="98"/>
      <c r="N3" s="304" t="s">
        <v>242</v>
      </c>
      <c r="O3" s="305"/>
      <c r="P3" s="122" t="s">
        <v>250</v>
      </c>
      <c r="Q3" s="122" t="s">
        <v>250</v>
      </c>
      <c r="R3" s="122" t="s">
        <v>250</v>
      </c>
      <c r="S3" s="122" t="s">
        <v>250</v>
      </c>
      <c r="T3" s="122" t="s">
        <v>250</v>
      </c>
      <c r="U3" s="122" t="s">
        <v>250</v>
      </c>
    </row>
    <row r="4" spans="1:23" ht="25.5" x14ac:dyDescent="0.2">
      <c r="A4" s="3" t="s">
        <v>23</v>
      </c>
      <c r="B4" s="6" t="s">
        <v>56</v>
      </c>
      <c r="C4" s="3" t="s">
        <v>17</v>
      </c>
      <c r="D4" s="3" t="s">
        <v>234</v>
      </c>
      <c r="E4" s="3" t="s">
        <v>4</v>
      </c>
      <c r="F4" s="7" t="s">
        <v>22</v>
      </c>
      <c r="G4" s="7" t="s">
        <v>21</v>
      </c>
      <c r="H4" s="124"/>
      <c r="I4" s="127" t="s">
        <v>251</v>
      </c>
      <c r="J4" s="127" t="s">
        <v>252</v>
      </c>
      <c r="K4" s="303" t="s">
        <v>243</v>
      </c>
      <c r="L4" s="304"/>
      <c r="M4" s="98"/>
      <c r="N4" s="304" t="s">
        <v>244</v>
      </c>
      <c r="O4" s="305"/>
      <c r="P4" s="99" t="s">
        <v>232</v>
      </c>
      <c r="Q4" s="99" t="s">
        <v>231</v>
      </c>
      <c r="R4" s="99" t="s">
        <v>245</v>
      </c>
      <c r="S4" s="99" t="s">
        <v>246</v>
      </c>
      <c r="T4" s="99"/>
      <c r="U4" s="99" t="s">
        <v>247</v>
      </c>
    </row>
    <row r="5" spans="1:23" x14ac:dyDescent="0.2">
      <c r="A5" s="4">
        <v>1</v>
      </c>
      <c r="B5" s="8">
        <f>SUM(F5:G5)</f>
        <v>250</v>
      </c>
      <c r="C5" s="17"/>
      <c r="D5" s="67" t="s">
        <v>196</v>
      </c>
      <c r="E5" s="4" t="s">
        <v>26</v>
      </c>
      <c r="F5" s="18">
        <v>30</v>
      </c>
      <c r="G5" s="19">
        <v>220</v>
      </c>
      <c r="H5" s="125"/>
      <c r="K5" s="100" t="s">
        <v>248</v>
      </c>
      <c r="L5" s="101" t="s">
        <v>249</v>
      </c>
      <c r="M5" s="102"/>
      <c r="N5" s="101" t="s">
        <v>248</v>
      </c>
      <c r="O5" s="103" t="s">
        <v>249</v>
      </c>
      <c r="P5" s="99"/>
      <c r="Q5" s="99"/>
      <c r="R5" s="99"/>
      <c r="S5" s="99"/>
      <c r="T5" s="99"/>
      <c r="U5" s="99"/>
    </row>
    <row r="6" spans="1:23" x14ac:dyDescent="0.2">
      <c r="A6" s="4">
        <v>2</v>
      </c>
      <c r="B6" s="8">
        <f>SUM(F6:G6)</f>
        <v>214</v>
      </c>
      <c r="C6" s="17"/>
      <c r="D6" s="67" t="s">
        <v>189</v>
      </c>
      <c r="E6" s="4" t="s">
        <v>55</v>
      </c>
      <c r="F6" s="18">
        <v>25</v>
      </c>
      <c r="G6" s="19">
        <v>189</v>
      </c>
      <c r="H6" s="125"/>
      <c r="I6" t="s">
        <v>184</v>
      </c>
      <c r="J6" t="s">
        <v>187</v>
      </c>
      <c r="K6" s="100">
        <v>1</v>
      </c>
      <c r="L6" s="104">
        <v>30</v>
      </c>
      <c r="M6" s="105"/>
      <c r="N6" s="106">
        <v>1</v>
      </c>
      <c r="O6" s="107">
        <v>220</v>
      </c>
      <c r="P6" s="108" t="s">
        <v>191</v>
      </c>
      <c r="Q6" s="109" t="s">
        <v>187</v>
      </c>
      <c r="R6" s="109" t="s">
        <v>184</v>
      </c>
      <c r="S6" s="97" t="s">
        <v>212</v>
      </c>
      <c r="U6" s="110" t="s">
        <v>195</v>
      </c>
    </row>
    <row r="7" spans="1:23" x14ac:dyDescent="0.2">
      <c r="A7" s="4">
        <v>3</v>
      </c>
      <c r="B7" s="8">
        <f>SUM(F7:G7)</f>
        <v>187</v>
      </c>
      <c r="C7" s="17"/>
      <c r="D7" s="67" t="s">
        <v>212</v>
      </c>
      <c r="E7" s="4" t="s">
        <v>1</v>
      </c>
      <c r="F7" s="18">
        <v>22</v>
      </c>
      <c r="G7" s="19">
        <v>165</v>
      </c>
      <c r="H7" s="125"/>
      <c r="I7" t="s">
        <v>185</v>
      </c>
      <c r="J7" t="s">
        <v>189</v>
      </c>
      <c r="K7" s="100">
        <v>2</v>
      </c>
      <c r="L7" s="104">
        <v>25</v>
      </c>
      <c r="M7" s="105"/>
      <c r="N7" s="106">
        <v>2</v>
      </c>
      <c r="O7" s="107">
        <v>189</v>
      </c>
      <c r="P7" s="108" t="s">
        <v>184</v>
      </c>
      <c r="Q7" s="108" t="s">
        <v>189</v>
      </c>
      <c r="R7" s="97" t="s">
        <v>216</v>
      </c>
      <c r="U7" s="122" t="s">
        <v>197</v>
      </c>
    </row>
    <row r="8" spans="1:23" x14ac:dyDescent="0.2">
      <c r="A8" s="4">
        <v>4</v>
      </c>
      <c r="B8" s="8">
        <f>SUM(F8:G8)</f>
        <v>167</v>
      </c>
      <c r="C8" s="17"/>
      <c r="D8" s="67" t="s">
        <v>256</v>
      </c>
      <c r="E8" s="4" t="s">
        <v>55</v>
      </c>
      <c r="F8" s="18">
        <v>20</v>
      </c>
      <c r="G8" s="19">
        <v>147</v>
      </c>
      <c r="H8" s="125"/>
      <c r="I8" t="s">
        <v>186</v>
      </c>
      <c r="J8" t="s">
        <v>196</v>
      </c>
      <c r="K8" s="100">
        <v>3</v>
      </c>
      <c r="L8" s="104">
        <v>22</v>
      </c>
      <c r="M8" s="105"/>
      <c r="N8" s="106">
        <v>3</v>
      </c>
      <c r="O8" s="107">
        <v>165</v>
      </c>
      <c r="P8" s="108" t="s">
        <v>193</v>
      </c>
      <c r="Q8" s="108" t="s">
        <v>196</v>
      </c>
      <c r="R8" s="97" t="s">
        <v>218</v>
      </c>
      <c r="S8" s="111"/>
      <c r="T8" s="111"/>
      <c r="U8" s="122" t="s">
        <v>198</v>
      </c>
    </row>
    <row r="9" spans="1:23" ht="18" x14ac:dyDescent="0.2">
      <c r="A9" s="306" t="s">
        <v>18</v>
      </c>
      <c r="B9" s="306"/>
      <c r="C9" s="306"/>
      <c r="D9" s="306"/>
      <c r="E9" s="306"/>
      <c r="F9" s="306"/>
      <c r="G9" s="306"/>
      <c r="H9" s="169"/>
      <c r="I9" t="s">
        <v>191</v>
      </c>
      <c r="J9" t="s">
        <v>212</v>
      </c>
      <c r="K9" s="100">
        <v>6</v>
      </c>
      <c r="L9" s="104">
        <v>16</v>
      </c>
      <c r="M9" s="105"/>
      <c r="N9" s="106">
        <v>6</v>
      </c>
      <c r="O9" s="107">
        <v>120</v>
      </c>
      <c r="P9" s="109" t="s">
        <v>185</v>
      </c>
      <c r="Q9" s="97" t="s">
        <v>212</v>
      </c>
      <c r="U9" s="122" t="s">
        <v>206</v>
      </c>
    </row>
    <row r="10" spans="1:23" ht="25.5" x14ac:dyDescent="0.2">
      <c r="A10" s="3" t="s">
        <v>23</v>
      </c>
      <c r="B10" s="6" t="s">
        <v>56</v>
      </c>
      <c r="C10" s="3" t="s">
        <v>17</v>
      </c>
      <c r="D10" s="3" t="s">
        <v>234</v>
      </c>
      <c r="E10" s="3" t="s">
        <v>4</v>
      </c>
      <c r="F10" s="7" t="s">
        <v>22</v>
      </c>
      <c r="G10" s="7" t="s">
        <v>21</v>
      </c>
      <c r="H10" s="124"/>
      <c r="I10" t="s">
        <v>192</v>
      </c>
      <c r="K10" s="100">
        <v>7</v>
      </c>
      <c r="L10" s="104">
        <v>15</v>
      </c>
      <c r="M10" s="105"/>
      <c r="N10" s="106">
        <v>7</v>
      </c>
      <c r="O10" s="107">
        <v>110</v>
      </c>
      <c r="P10" s="109" t="s">
        <v>192</v>
      </c>
      <c r="R10" s="99"/>
      <c r="U10" s="122" t="s">
        <v>207</v>
      </c>
    </row>
    <row r="11" spans="1:23" x14ac:dyDescent="0.2">
      <c r="A11" s="4">
        <v>1</v>
      </c>
      <c r="B11" s="8">
        <f t="shared" ref="B11:B37" si="0">SUM(F11:G11)</f>
        <v>250</v>
      </c>
      <c r="C11" s="17"/>
      <c r="D11" s="67" t="s">
        <v>190</v>
      </c>
      <c r="E11" s="4" t="s">
        <v>1</v>
      </c>
      <c r="F11" s="18">
        <v>30</v>
      </c>
      <c r="G11" s="19">
        <v>220</v>
      </c>
      <c r="H11" s="126"/>
      <c r="I11" t="s">
        <v>193</v>
      </c>
      <c r="K11" s="100">
        <v>8</v>
      </c>
      <c r="L11" s="104">
        <v>14</v>
      </c>
      <c r="M11" s="105"/>
      <c r="N11" s="106">
        <v>8</v>
      </c>
      <c r="O11" s="107">
        <v>102</v>
      </c>
      <c r="P11" s="108" t="s">
        <v>188</v>
      </c>
      <c r="Q11" s="112"/>
      <c r="R11" s="99"/>
      <c r="S11" s="99"/>
      <c r="T11" s="99"/>
      <c r="U11" s="110" t="s">
        <v>215</v>
      </c>
    </row>
    <row r="12" spans="1:23" x14ac:dyDescent="0.2">
      <c r="A12" s="4">
        <v>2</v>
      </c>
      <c r="B12" s="8">
        <f t="shared" si="0"/>
        <v>205</v>
      </c>
      <c r="C12" s="17"/>
      <c r="D12" s="67" t="s">
        <v>192</v>
      </c>
      <c r="E12" s="4" t="s">
        <v>55</v>
      </c>
      <c r="F12" s="18">
        <v>16</v>
      </c>
      <c r="G12" s="11">
        <v>189</v>
      </c>
      <c r="H12" s="126"/>
      <c r="I12" t="s">
        <v>194</v>
      </c>
      <c r="K12" s="100">
        <v>9</v>
      </c>
      <c r="L12" s="104">
        <v>13</v>
      </c>
      <c r="M12" s="105"/>
      <c r="N12" s="106">
        <v>9</v>
      </c>
      <c r="O12" s="107">
        <v>94</v>
      </c>
      <c r="P12" s="108" t="s">
        <v>195</v>
      </c>
      <c r="Q12" s="99"/>
      <c r="S12" s="99"/>
      <c r="T12" s="99"/>
      <c r="U12" s="99"/>
    </row>
    <row r="13" spans="1:23" x14ac:dyDescent="0.2">
      <c r="A13" s="4">
        <v>3</v>
      </c>
      <c r="B13" s="8">
        <f t="shared" si="0"/>
        <v>178</v>
      </c>
      <c r="C13" s="17"/>
      <c r="D13" s="67" t="s">
        <v>194</v>
      </c>
      <c r="E13" s="4" t="s">
        <v>26</v>
      </c>
      <c r="F13" s="18">
        <v>13</v>
      </c>
      <c r="G13" s="11">
        <v>165</v>
      </c>
      <c r="H13" s="125"/>
      <c r="I13" t="s">
        <v>195</v>
      </c>
      <c r="K13" s="100">
        <v>10</v>
      </c>
      <c r="L13" s="104">
        <v>12</v>
      </c>
      <c r="M13" s="105"/>
      <c r="N13" s="106">
        <v>10</v>
      </c>
      <c r="O13" s="107">
        <v>88</v>
      </c>
      <c r="P13" s="108" t="s">
        <v>194</v>
      </c>
    </row>
    <row r="14" spans="1:23" x14ac:dyDescent="0.2">
      <c r="A14" s="4">
        <v>4</v>
      </c>
      <c r="B14" s="8">
        <f t="shared" si="0"/>
        <v>167</v>
      </c>
      <c r="C14" s="17"/>
      <c r="D14" s="67" t="s">
        <v>191</v>
      </c>
      <c r="E14" s="4" t="s">
        <v>26</v>
      </c>
      <c r="F14" s="18">
        <v>20</v>
      </c>
      <c r="G14" s="19">
        <v>147</v>
      </c>
      <c r="H14" s="125"/>
      <c r="I14" t="s">
        <v>197</v>
      </c>
      <c r="K14" s="100">
        <v>11</v>
      </c>
      <c r="L14" s="104">
        <v>11</v>
      </c>
      <c r="M14" s="105"/>
      <c r="N14" s="106">
        <v>11</v>
      </c>
      <c r="O14" s="107">
        <v>83</v>
      </c>
      <c r="P14" s="108" t="s">
        <v>200</v>
      </c>
    </row>
    <row r="15" spans="1:23" s="97" customFormat="1" x14ac:dyDescent="0.2">
      <c r="A15" s="4">
        <v>5</v>
      </c>
      <c r="B15" s="8">
        <f t="shared" si="0"/>
        <v>157</v>
      </c>
      <c r="C15" s="17"/>
      <c r="D15" s="67" t="s">
        <v>184</v>
      </c>
      <c r="E15" s="4" t="s">
        <v>26</v>
      </c>
      <c r="F15" s="18">
        <v>25</v>
      </c>
      <c r="G15" s="11">
        <v>132</v>
      </c>
      <c r="H15" s="126"/>
      <c r="I15" t="s">
        <v>198</v>
      </c>
      <c r="J15"/>
      <c r="K15" s="100">
        <v>12</v>
      </c>
      <c r="L15" s="104">
        <v>10</v>
      </c>
      <c r="M15" s="105"/>
      <c r="N15" s="106">
        <v>12</v>
      </c>
      <c r="O15" s="107">
        <v>78</v>
      </c>
      <c r="P15" s="108" t="s">
        <v>198</v>
      </c>
      <c r="V15"/>
      <c r="W15"/>
    </row>
    <row r="16" spans="1:23" s="97" customFormat="1" x14ac:dyDescent="0.2">
      <c r="A16" s="4">
        <v>6</v>
      </c>
      <c r="B16" s="8">
        <f t="shared" si="0"/>
        <v>142</v>
      </c>
      <c r="C16" s="17"/>
      <c r="D16" s="67" t="s">
        <v>185</v>
      </c>
      <c r="E16" s="4" t="s">
        <v>26</v>
      </c>
      <c r="F16" s="18">
        <v>22</v>
      </c>
      <c r="G16" s="11">
        <v>120</v>
      </c>
      <c r="H16" s="125"/>
      <c r="I16" t="s">
        <v>199</v>
      </c>
      <c r="J16"/>
      <c r="K16" s="113"/>
      <c r="L16" s="114"/>
      <c r="M16" s="115"/>
      <c r="N16" s="106">
        <v>13</v>
      </c>
      <c r="O16" s="107">
        <v>83</v>
      </c>
      <c r="V16"/>
      <c r="W16"/>
    </row>
    <row r="17" spans="1:23" s="97" customFormat="1" x14ac:dyDescent="0.2">
      <c r="A17" s="4">
        <v>7</v>
      </c>
      <c r="B17" s="8">
        <f t="shared" si="0"/>
        <v>124</v>
      </c>
      <c r="C17" s="17"/>
      <c r="D17" s="67" t="s">
        <v>199</v>
      </c>
      <c r="E17" s="4" t="s">
        <v>26</v>
      </c>
      <c r="F17" s="18">
        <v>14</v>
      </c>
      <c r="G17" s="11">
        <v>110</v>
      </c>
      <c r="H17" s="126"/>
      <c r="I17" t="s">
        <v>200</v>
      </c>
      <c r="J17"/>
      <c r="K17" s="113"/>
      <c r="L17" s="114"/>
      <c r="M17" s="115"/>
      <c r="N17" s="106">
        <v>14</v>
      </c>
      <c r="O17" s="107">
        <v>79</v>
      </c>
      <c r="V17"/>
      <c r="W17"/>
    </row>
    <row r="18" spans="1:23" s="97" customFormat="1" x14ac:dyDescent="0.2">
      <c r="A18" s="4">
        <v>8</v>
      </c>
      <c r="B18" s="8">
        <f t="shared" si="0"/>
        <v>114</v>
      </c>
      <c r="C18" s="17"/>
      <c r="D18" s="67" t="s">
        <v>188</v>
      </c>
      <c r="E18" s="4" t="s">
        <v>55</v>
      </c>
      <c r="F18" s="18">
        <v>12</v>
      </c>
      <c r="G18" s="11">
        <v>102</v>
      </c>
      <c r="H18" s="126"/>
      <c r="I18" t="s">
        <v>201</v>
      </c>
      <c r="J18"/>
      <c r="K18" s="113"/>
      <c r="L18" s="114"/>
      <c r="M18" s="115"/>
      <c r="N18" s="106">
        <v>15</v>
      </c>
      <c r="O18" s="107">
        <v>75</v>
      </c>
      <c r="V18"/>
      <c r="W18"/>
    </row>
    <row r="19" spans="1:23" s="97" customFormat="1" x14ac:dyDescent="0.2">
      <c r="A19" s="4">
        <v>9</v>
      </c>
      <c r="B19" s="8">
        <f t="shared" si="0"/>
        <v>105</v>
      </c>
      <c r="C19" s="17"/>
      <c r="D19" s="67" t="s">
        <v>272</v>
      </c>
      <c r="E19" s="4" t="s">
        <v>26</v>
      </c>
      <c r="F19" s="18">
        <v>11</v>
      </c>
      <c r="G19" s="19">
        <v>94</v>
      </c>
      <c r="H19" s="125"/>
      <c r="I19" t="s">
        <v>202</v>
      </c>
      <c r="J19"/>
      <c r="K19" s="113"/>
      <c r="L19" s="114"/>
      <c r="M19" s="115"/>
      <c r="N19" s="106">
        <v>16</v>
      </c>
      <c r="O19" s="107">
        <v>71</v>
      </c>
      <c r="V19"/>
      <c r="W19"/>
    </row>
    <row r="20" spans="1:23" s="97" customFormat="1" x14ac:dyDescent="0.2">
      <c r="A20" s="4">
        <v>10</v>
      </c>
      <c r="B20" s="8">
        <f t="shared" si="0"/>
        <v>104</v>
      </c>
      <c r="C20" s="17"/>
      <c r="D20" s="67" t="s">
        <v>269</v>
      </c>
      <c r="E20" s="4" t="s">
        <v>3</v>
      </c>
      <c r="F20" s="18">
        <v>18</v>
      </c>
      <c r="G20" s="11">
        <v>86</v>
      </c>
      <c r="H20" s="126"/>
      <c r="I20" t="s">
        <v>203</v>
      </c>
      <c r="J20"/>
      <c r="K20" s="113"/>
      <c r="L20" s="114"/>
      <c r="M20" s="115"/>
      <c r="N20" s="106">
        <v>17</v>
      </c>
      <c r="O20" s="107">
        <v>68</v>
      </c>
      <c r="V20"/>
      <c r="W20"/>
    </row>
    <row r="21" spans="1:23" s="97" customFormat="1" x14ac:dyDescent="0.2">
      <c r="A21" s="4">
        <v>11</v>
      </c>
      <c r="B21" s="8">
        <f t="shared" si="0"/>
        <v>104</v>
      </c>
      <c r="C21" s="17"/>
      <c r="D21" s="67" t="s">
        <v>195</v>
      </c>
      <c r="E21" s="4" t="s">
        <v>1</v>
      </c>
      <c r="F21" s="18">
        <v>15</v>
      </c>
      <c r="G21" s="11">
        <v>89</v>
      </c>
      <c r="H21" s="125"/>
      <c r="I21" t="s">
        <v>204</v>
      </c>
      <c r="J21"/>
      <c r="K21" s="113"/>
      <c r="L21" s="114"/>
      <c r="M21" s="115"/>
      <c r="N21" s="106">
        <v>18</v>
      </c>
      <c r="O21" s="107">
        <v>65</v>
      </c>
      <c r="V21"/>
      <c r="W21"/>
    </row>
    <row r="22" spans="1:23" s="97" customFormat="1" x14ac:dyDescent="0.2">
      <c r="A22" s="4">
        <v>12</v>
      </c>
      <c r="B22" s="8">
        <f t="shared" si="0"/>
        <v>93</v>
      </c>
      <c r="C22" s="17"/>
      <c r="D22" s="67" t="s">
        <v>202</v>
      </c>
      <c r="E22" s="4" t="s">
        <v>55</v>
      </c>
      <c r="F22" s="18">
        <v>10</v>
      </c>
      <c r="G22" s="11">
        <v>83</v>
      </c>
      <c r="H22" s="126"/>
      <c r="I22" t="s">
        <v>206</v>
      </c>
      <c r="J22"/>
      <c r="K22" s="113"/>
      <c r="L22" s="114"/>
      <c r="M22" s="115"/>
      <c r="N22" s="106">
        <v>19</v>
      </c>
      <c r="O22" s="107">
        <v>62</v>
      </c>
      <c r="V22"/>
      <c r="W22"/>
    </row>
    <row r="23" spans="1:23" s="97" customFormat="1" x14ac:dyDescent="0.2">
      <c r="A23" s="4">
        <v>13</v>
      </c>
      <c r="B23" s="8">
        <f t="shared" si="0"/>
        <v>80</v>
      </c>
      <c r="C23" s="17"/>
      <c r="D23" s="67" t="s">
        <v>215</v>
      </c>
      <c r="E23" s="4" t="s">
        <v>55</v>
      </c>
      <c r="F23" s="18"/>
      <c r="G23" s="19">
        <v>80</v>
      </c>
      <c r="H23" s="126"/>
      <c r="I23" t="s">
        <v>207</v>
      </c>
      <c r="J23"/>
      <c r="K23" s="113"/>
      <c r="L23" s="114"/>
      <c r="M23" s="115"/>
      <c r="N23" s="106">
        <v>20</v>
      </c>
      <c r="O23" s="107">
        <v>60</v>
      </c>
      <c r="V23"/>
      <c r="W23"/>
    </row>
    <row r="24" spans="1:23" s="97" customFormat="1" x14ac:dyDescent="0.2">
      <c r="A24" s="4">
        <v>14</v>
      </c>
      <c r="B24" s="8">
        <f t="shared" si="0"/>
        <v>77</v>
      </c>
      <c r="C24" s="17"/>
      <c r="D24" s="67" t="s">
        <v>210</v>
      </c>
      <c r="E24" s="4" t="s">
        <v>55</v>
      </c>
      <c r="F24" s="18"/>
      <c r="G24" s="11">
        <v>77</v>
      </c>
      <c r="H24" s="125"/>
      <c r="I24" t="s">
        <v>210</v>
      </c>
      <c r="J24"/>
      <c r="K24" s="113"/>
      <c r="L24" s="114"/>
      <c r="M24" s="115"/>
      <c r="N24" s="106">
        <v>21</v>
      </c>
      <c r="O24" s="107">
        <v>58</v>
      </c>
      <c r="V24"/>
      <c r="W24"/>
    </row>
    <row r="25" spans="1:23" s="97" customFormat="1" x14ac:dyDescent="0.2">
      <c r="A25" s="4">
        <v>15</v>
      </c>
      <c r="B25" s="8">
        <f t="shared" si="0"/>
        <v>74</v>
      </c>
      <c r="C25" s="17"/>
      <c r="D25" s="67" t="s">
        <v>201</v>
      </c>
      <c r="E25" s="4" t="s">
        <v>55</v>
      </c>
      <c r="F25" s="18"/>
      <c r="G25" s="11">
        <v>74</v>
      </c>
      <c r="H25" s="126"/>
      <c r="I25" t="s">
        <v>211</v>
      </c>
      <c r="J25"/>
      <c r="K25" s="113"/>
      <c r="L25" s="114"/>
      <c r="M25" s="115"/>
      <c r="N25" s="106">
        <v>22</v>
      </c>
      <c r="O25" s="107">
        <v>56</v>
      </c>
      <c r="V25"/>
      <c r="W25"/>
    </row>
    <row r="26" spans="1:23" s="97" customFormat="1" x14ac:dyDescent="0.2">
      <c r="A26" s="4">
        <v>16</v>
      </c>
      <c r="B26" s="8">
        <f t="shared" si="0"/>
        <v>71</v>
      </c>
      <c r="C26" s="17"/>
      <c r="D26" s="67" t="s">
        <v>207</v>
      </c>
      <c r="E26" s="4" t="s">
        <v>55</v>
      </c>
      <c r="F26" s="18"/>
      <c r="G26" s="11">
        <v>71</v>
      </c>
      <c r="H26" s="126"/>
      <c r="I26" t="s">
        <v>213</v>
      </c>
      <c r="J26"/>
      <c r="K26" s="113"/>
      <c r="L26" s="114"/>
      <c r="M26" s="115"/>
      <c r="N26" s="106">
        <v>23</v>
      </c>
      <c r="O26" s="107">
        <v>54</v>
      </c>
      <c r="V26"/>
      <c r="W26"/>
    </row>
    <row r="27" spans="1:23" s="97" customFormat="1" x14ac:dyDescent="0.2">
      <c r="A27" s="4">
        <v>17</v>
      </c>
      <c r="B27" s="8">
        <f t="shared" si="0"/>
        <v>68</v>
      </c>
      <c r="C27" s="17"/>
      <c r="D27" s="67" t="s">
        <v>204</v>
      </c>
      <c r="E27" s="4" t="s">
        <v>3</v>
      </c>
      <c r="F27" s="18"/>
      <c r="G27" s="11">
        <v>68</v>
      </c>
      <c r="H27" s="126"/>
      <c r="I27" t="s">
        <v>217</v>
      </c>
      <c r="J27"/>
      <c r="K27" s="113"/>
      <c r="L27" s="114"/>
      <c r="M27" s="115"/>
      <c r="N27" s="106">
        <v>27</v>
      </c>
      <c r="O27" s="107">
        <v>47</v>
      </c>
      <c r="V27"/>
      <c r="W27"/>
    </row>
    <row r="28" spans="1:23" s="97" customFormat="1" x14ac:dyDescent="0.2">
      <c r="A28" s="4">
        <v>18</v>
      </c>
      <c r="B28" s="8">
        <f t="shared" si="0"/>
        <v>65</v>
      </c>
      <c r="C28" s="17"/>
      <c r="D28" s="67" t="s">
        <v>193</v>
      </c>
      <c r="E28" s="4" t="s">
        <v>26</v>
      </c>
      <c r="F28" s="18"/>
      <c r="G28" s="11">
        <v>65</v>
      </c>
      <c r="H28" s="126"/>
      <c r="I28" t="s">
        <v>218</v>
      </c>
      <c r="J28"/>
      <c r="K28" s="113"/>
      <c r="L28" s="114"/>
      <c r="M28" s="115"/>
      <c r="N28" s="106">
        <v>28</v>
      </c>
      <c r="O28" s="107">
        <v>45</v>
      </c>
      <c r="V28"/>
      <c r="W28"/>
    </row>
    <row r="29" spans="1:23" s="97" customFormat="1" x14ac:dyDescent="0.2">
      <c r="A29" s="4">
        <v>19</v>
      </c>
      <c r="B29" s="8">
        <f t="shared" si="0"/>
        <v>62</v>
      </c>
      <c r="C29" s="17"/>
      <c r="D29" s="67" t="s">
        <v>211</v>
      </c>
      <c r="E29" s="4" t="s">
        <v>55</v>
      </c>
      <c r="F29" s="18"/>
      <c r="G29" s="11">
        <v>62</v>
      </c>
      <c r="H29" s="126"/>
      <c r="I29" t="s">
        <v>219</v>
      </c>
      <c r="J29"/>
      <c r="K29" s="113"/>
      <c r="L29" s="114"/>
      <c r="M29" s="115"/>
      <c r="N29" s="106">
        <v>29</v>
      </c>
      <c r="O29" s="107">
        <v>44</v>
      </c>
      <c r="V29"/>
      <c r="W29"/>
    </row>
    <row r="30" spans="1:23" s="97" customFormat="1" x14ac:dyDescent="0.2">
      <c r="A30" s="4">
        <v>20</v>
      </c>
      <c r="B30" s="8">
        <f t="shared" si="0"/>
        <v>60</v>
      </c>
      <c r="C30" s="17"/>
      <c r="D30" s="67" t="s">
        <v>218</v>
      </c>
      <c r="E30" s="4" t="s">
        <v>1</v>
      </c>
      <c r="F30" s="18"/>
      <c r="G30" s="11">
        <v>60</v>
      </c>
      <c r="H30" s="126"/>
      <c r="I30"/>
      <c r="J30"/>
      <c r="K30" s="113"/>
      <c r="L30" s="114"/>
      <c r="M30" s="115"/>
      <c r="N30" s="106">
        <v>30</v>
      </c>
      <c r="O30" s="107">
        <v>43</v>
      </c>
      <c r="V30"/>
      <c r="W30"/>
    </row>
    <row r="31" spans="1:23" s="97" customFormat="1" x14ac:dyDescent="0.2">
      <c r="A31" s="4">
        <v>21</v>
      </c>
      <c r="B31" s="8">
        <f t="shared" si="0"/>
        <v>58</v>
      </c>
      <c r="C31" s="17"/>
      <c r="D31" s="67" t="s">
        <v>270</v>
      </c>
      <c r="E31" s="4" t="s">
        <v>1</v>
      </c>
      <c r="F31" s="18"/>
      <c r="G31" s="11">
        <v>58</v>
      </c>
      <c r="H31" s="126"/>
      <c r="I31"/>
      <c r="J31"/>
      <c r="K31" s="113"/>
      <c r="L31" s="114"/>
      <c r="M31" s="115"/>
      <c r="N31" s="106">
        <v>31</v>
      </c>
      <c r="O31" s="107">
        <v>42</v>
      </c>
      <c r="V31"/>
      <c r="W31"/>
    </row>
    <row r="32" spans="1:23" s="97" customFormat="1" x14ac:dyDescent="0.2">
      <c r="A32" s="4">
        <v>22</v>
      </c>
      <c r="B32" s="8">
        <f t="shared" si="0"/>
        <v>56</v>
      </c>
      <c r="C32" s="17"/>
      <c r="D32" s="67" t="s">
        <v>198</v>
      </c>
      <c r="E32" s="4" t="s">
        <v>1</v>
      </c>
      <c r="F32" s="18"/>
      <c r="G32" s="19">
        <v>56</v>
      </c>
      <c r="H32" s="126"/>
      <c r="I32"/>
      <c r="J32"/>
      <c r="K32" s="113"/>
      <c r="L32" s="114"/>
      <c r="M32" s="115"/>
      <c r="N32" s="106">
        <v>32</v>
      </c>
      <c r="O32" s="107">
        <v>41</v>
      </c>
      <c r="V32"/>
      <c r="W32"/>
    </row>
    <row r="33" spans="1:23" s="97" customFormat="1" x14ac:dyDescent="0.2">
      <c r="A33" s="4">
        <v>23</v>
      </c>
      <c r="B33" s="8">
        <f t="shared" si="0"/>
        <v>54</v>
      </c>
      <c r="C33" s="17"/>
      <c r="D33" s="67" t="s">
        <v>219</v>
      </c>
      <c r="E33" s="4" t="s">
        <v>1</v>
      </c>
      <c r="F33" s="18"/>
      <c r="G33" s="11">
        <v>54</v>
      </c>
      <c r="H33" s="126"/>
      <c r="I33"/>
      <c r="J33"/>
      <c r="K33" s="113"/>
      <c r="L33" s="114"/>
      <c r="M33" s="115"/>
      <c r="N33" s="106">
        <v>33</v>
      </c>
      <c r="O33" s="107">
        <v>39</v>
      </c>
      <c r="V33"/>
      <c r="W33"/>
    </row>
    <row r="34" spans="1:23" s="97" customFormat="1" x14ac:dyDescent="0.2">
      <c r="A34" s="4">
        <v>24</v>
      </c>
      <c r="B34" s="8">
        <f t="shared" si="0"/>
        <v>52</v>
      </c>
      <c r="C34" s="17"/>
      <c r="D34" s="67" t="s">
        <v>200</v>
      </c>
      <c r="E34" s="4" t="s">
        <v>55</v>
      </c>
      <c r="F34" s="18"/>
      <c r="G34" s="19">
        <v>52</v>
      </c>
      <c r="H34" s="126"/>
      <c r="I34"/>
      <c r="J34"/>
      <c r="K34" s="113"/>
      <c r="L34" s="114"/>
      <c r="M34" s="115"/>
      <c r="N34" s="106">
        <v>34</v>
      </c>
      <c r="O34" s="107">
        <v>38</v>
      </c>
      <c r="V34"/>
      <c r="W34"/>
    </row>
    <row r="35" spans="1:23" s="97" customFormat="1" x14ac:dyDescent="0.2">
      <c r="A35" s="4">
        <v>25</v>
      </c>
      <c r="B35" s="8">
        <f t="shared" si="0"/>
        <v>50</v>
      </c>
      <c r="C35" s="17"/>
      <c r="D35" s="67" t="s">
        <v>260</v>
      </c>
      <c r="E35" s="4" t="s">
        <v>26</v>
      </c>
      <c r="F35" s="18"/>
      <c r="G35" s="19">
        <v>50</v>
      </c>
      <c r="H35" s="126"/>
      <c r="I35"/>
      <c r="J35"/>
      <c r="K35" s="113"/>
      <c r="L35" s="114"/>
      <c r="M35" s="115"/>
      <c r="N35" s="106">
        <v>35</v>
      </c>
      <c r="O35" s="107">
        <v>37</v>
      </c>
      <c r="V35"/>
      <c r="W35"/>
    </row>
    <row r="36" spans="1:23" s="97" customFormat="1" x14ac:dyDescent="0.2">
      <c r="A36" s="4">
        <v>26</v>
      </c>
      <c r="B36" s="8">
        <f t="shared" si="0"/>
        <v>48</v>
      </c>
      <c r="C36" s="17"/>
      <c r="D36" s="67" t="s">
        <v>216</v>
      </c>
      <c r="E36" s="4" t="s">
        <v>1</v>
      </c>
      <c r="F36" s="18"/>
      <c r="G36" s="11">
        <v>48</v>
      </c>
      <c r="H36"/>
      <c r="I36"/>
      <c r="J36"/>
      <c r="K36" s="113"/>
      <c r="L36" s="114"/>
      <c r="M36" s="115"/>
      <c r="N36" s="106">
        <v>37</v>
      </c>
      <c r="O36" s="107">
        <v>36</v>
      </c>
      <c r="V36"/>
      <c r="W36"/>
    </row>
    <row r="37" spans="1:23" s="97" customFormat="1" x14ac:dyDescent="0.2">
      <c r="A37" s="4">
        <v>27</v>
      </c>
      <c r="B37" s="8">
        <f t="shared" si="0"/>
        <v>47</v>
      </c>
      <c r="C37" s="17"/>
      <c r="D37" s="67" t="s">
        <v>271</v>
      </c>
      <c r="E37" s="4" t="s">
        <v>55</v>
      </c>
      <c r="F37" s="18"/>
      <c r="G37" s="19">
        <v>47</v>
      </c>
      <c r="H37"/>
      <c r="I37"/>
      <c r="J37"/>
      <c r="K37" s="113"/>
      <c r="L37" s="114"/>
      <c r="M37" s="115"/>
      <c r="N37" s="106">
        <v>38</v>
      </c>
      <c r="O37" s="107">
        <v>35</v>
      </c>
      <c r="V37"/>
      <c r="W37"/>
    </row>
    <row r="38" spans="1:23" s="97" customFormat="1" x14ac:dyDescent="0.2">
      <c r="A38"/>
      <c r="B38"/>
      <c r="C38"/>
      <c r="D38"/>
      <c r="E38"/>
      <c r="F38"/>
      <c r="G38"/>
      <c r="H38"/>
      <c r="I38"/>
      <c r="J38"/>
      <c r="K38" s="113"/>
      <c r="L38" s="114"/>
      <c r="M38" s="115"/>
      <c r="N38" s="106">
        <v>41</v>
      </c>
      <c r="O38" s="107">
        <v>33</v>
      </c>
      <c r="V38"/>
      <c r="W38"/>
    </row>
    <row r="39" spans="1:23" s="97" customFormat="1" x14ac:dyDescent="0.2">
      <c r="A39"/>
      <c r="B39"/>
      <c r="C39"/>
      <c r="D39"/>
      <c r="E39"/>
      <c r="F39"/>
      <c r="G39"/>
      <c r="H39"/>
      <c r="I39"/>
      <c r="J39"/>
      <c r="K39" s="113"/>
      <c r="L39" s="114"/>
      <c r="M39" s="115"/>
      <c r="N39" s="106">
        <v>42</v>
      </c>
      <c r="O39" s="107">
        <v>32</v>
      </c>
      <c r="V39"/>
      <c r="W39"/>
    </row>
    <row r="40" spans="1:23" s="97" customFormat="1" x14ac:dyDescent="0.2">
      <c r="A40"/>
      <c r="B40"/>
      <c r="C40"/>
      <c r="D40"/>
      <c r="E40"/>
      <c r="F40"/>
      <c r="G40"/>
      <c r="H40"/>
      <c r="I40"/>
      <c r="J40"/>
      <c r="K40" s="113"/>
      <c r="L40" s="114"/>
      <c r="M40" s="115"/>
      <c r="N40" s="106">
        <v>43</v>
      </c>
      <c r="O40" s="107">
        <v>31</v>
      </c>
      <c r="V40"/>
      <c r="W40"/>
    </row>
    <row r="41" spans="1:23" s="97" customFormat="1" x14ac:dyDescent="0.2">
      <c r="A41"/>
      <c r="B41"/>
      <c r="C41"/>
      <c r="D41"/>
      <c r="E41"/>
      <c r="F41"/>
      <c r="G41"/>
      <c r="H41"/>
      <c r="I41"/>
      <c r="J41"/>
      <c r="K41" s="113"/>
      <c r="L41" s="114"/>
      <c r="M41" s="115"/>
      <c r="N41" s="106">
        <v>44</v>
      </c>
      <c r="O41" s="107">
        <v>31</v>
      </c>
      <c r="V41"/>
      <c r="W41"/>
    </row>
    <row r="42" spans="1:23" s="97" customFormat="1" ht="13.5" thickBot="1" x14ac:dyDescent="0.25">
      <c r="A42"/>
      <c r="B42"/>
      <c r="C42"/>
      <c r="D42"/>
      <c r="E42"/>
      <c r="F42"/>
      <c r="G42"/>
      <c r="H42"/>
      <c r="I42"/>
      <c r="J42"/>
      <c r="K42" s="116"/>
      <c r="L42" s="117"/>
      <c r="M42" s="118"/>
      <c r="N42" s="119">
        <v>45</v>
      </c>
      <c r="O42" s="120">
        <v>30</v>
      </c>
      <c r="V42"/>
      <c r="W42"/>
    </row>
    <row r="45" spans="1:23" x14ac:dyDescent="0.2">
      <c r="K45"/>
      <c r="L45"/>
      <c r="M45"/>
      <c r="N45"/>
      <c r="O45"/>
      <c r="P45"/>
      <c r="Q45"/>
      <c r="R45"/>
      <c r="S45"/>
      <c r="T45"/>
      <c r="U45"/>
    </row>
    <row r="46" spans="1:23" x14ac:dyDescent="0.2">
      <c r="K46"/>
      <c r="L46"/>
      <c r="M46"/>
      <c r="N46"/>
      <c r="O46"/>
      <c r="P46"/>
      <c r="Q46"/>
      <c r="R46"/>
      <c r="S46"/>
      <c r="T46"/>
      <c r="U46"/>
    </row>
  </sheetData>
  <sortState ref="B11:G37">
    <sortCondition descending="1" ref="B11:B37"/>
  </sortState>
  <mergeCells count="11">
    <mergeCell ref="K4:L4"/>
    <mergeCell ref="N4:O4"/>
    <mergeCell ref="A9:G9"/>
    <mergeCell ref="A1:G1"/>
    <mergeCell ref="K1:O1"/>
    <mergeCell ref="A2:G2"/>
    <mergeCell ref="K2:L2"/>
    <mergeCell ref="N2:O2"/>
    <mergeCell ref="A3:G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11</vt:i4>
      </vt:variant>
    </vt:vector>
  </HeadingPairs>
  <TitlesOfParts>
    <vt:vector size="30" baseType="lpstr">
      <vt:lpstr>Finansi</vt:lpstr>
      <vt:lpstr>Reitings after Pepsi Meistars</vt:lpstr>
      <vt:lpstr>3M_BowleroCentrs_Meistars</vt:lpstr>
      <vt:lpstr>2M_PepsiCentrs_Meistars</vt:lpstr>
      <vt:lpstr>1M_FantasyPark_Meistars</vt:lpstr>
      <vt:lpstr>LMS2018</vt:lpstr>
      <vt:lpstr>5M_A-Z Meistars 2018</vt:lpstr>
      <vt:lpstr>4M_TenPin Meistars 2018</vt:lpstr>
      <vt:lpstr>3M_TOSS Meistars 2018</vt:lpstr>
      <vt:lpstr>2M_A-Z Meistars 2017 </vt:lpstr>
      <vt:lpstr>1M_Bowlero 2017</vt:lpstr>
      <vt:lpstr>AMF17</vt:lpstr>
      <vt:lpstr>LMS2017</vt:lpstr>
      <vt:lpstr>5_Zelta Meistars</vt:lpstr>
      <vt:lpstr>4_ LABA Meistars</vt:lpstr>
      <vt:lpstr>3_TOSS Meistars</vt:lpstr>
      <vt:lpstr>2_A-Z Meistars</vt:lpstr>
      <vt:lpstr>1_Bowlero Meistars 2016</vt:lpstr>
      <vt:lpstr>AMF16</vt:lpstr>
      <vt:lpstr>Finansi!Заголовки_для_печати</vt:lpstr>
      <vt:lpstr>'Reitings after Pepsi Meistars'!Заголовки_для_печати</vt:lpstr>
      <vt:lpstr>'1M_Bowlero 2017'!Область_печати</vt:lpstr>
      <vt:lpstr>'1M_FantasyPark_Meistars'!Область_печати</vt:lpstr>
      <vt:lpstr>'2M_A-Z Meistars 2017 '!Область_печати</vt:lpstr>
      <vt:lpstr>'2M_PepsiCentrs_Meistars'!Область_печати</vt:lpstr>
      <vt:lpstr>'3M_BowleroCentrs_Meistars'!Область_печати</vt:lpstr>
      <vt:lpstr>'3M_TOSS Meistars 2018'!Область_печати</vt:lpstr>
      <vt:lpstr>'4M_TenPin Meistars 2018'!Область_печати</vt:lpstr>
      <vt:lpstr>'5M_A-Z Meistars 2018'!Область_печати</vt:lpstr>
      <vt:lpstr>'Reitings after Pepsi Meistars'!Область_печати</vt:lpstr>
    </vt:vector>
  </TitlesOfParts>
  <Company>Nykredit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J.W.</cp:lastModifiedBy>
  <cp:lastPrinted>2019-03-04T15:06:11Z</cp:lastPrinted>
  <dcterms:created xsi:type="dcterms:W3CDTF">1999-02-17T07:52:00Z</dcterms:created>
  <dcterms:modified xsi:type="dcterms:W3CDTF">2019-03-04T15:20:20Z</dcterms:modified>
</cp:coreProperties>
</file>