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filterPrivacy="1" codeName="ThisWorkbook" autoCompressPictures="0"/>
  <xr:revisionPtr revIDLastSave="0" documentId="13_ncr:1_{A9A9A520-893C-4BD4-A5CC-1B54176D9747}" xr6:coauthVersionLast="47" xr6:coauthVersionMax="47" xr10:uidLastSave="{00000000-0000-0000-0000-000000000000}"/>
  <bookViews>
    <workbookView xWindow="-108" yWindow="-108" windowWidth="23256" windowHeight="12576" tabRatio="788" activeTab="8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January!$K$5</definedName>
    <definedName name="ColumnTitleRegion1..H12.1">January!$B$3</definedName>
    <definedName name="ColumnTitleRegion1..H12.10">October!$B$3</definedName>
    <definedName name="ColumnTitleRegion1..H12.11">November!$B$3</definedName>
    <definedName name="ColumnTitleRegion1..H12.12">December!$B$3</definedName>
    <definedName name="ColumnTitleRegion1..H12.2">February!$B$3</definedName>
    <definedName name="ColumnTitleRegion1..H12.3">March!$B$3</definedName>
    <definedName name="ColumnTitleRegion1..H12.4">April!$B$3</definedName>
    <definedName name="ColumnTitleRegion1..H12.5">May!$B$3</definedName>
    <definedName name="ColumnTitleRegion1..H12.6">June!$B$3</definedName>
    <definedName name="ColumnTitleRegion1..H12.7">July!$B$3</definedName>
    <definedName name="ColumnTitleRegion1..H12.8">August!$B$3</definedName>
    <definedName name="ColumnTitleRegion1..H12.9">September!$B$3</definedName>
    <definedName name="ColumnTitleRegion2..C14.1">January!$B$3</definedName>
    <definedName name="ColumnTitleRegion2..C14.10">October!$B$3</definedName>
    <definedName name="ColumnTitleRegion2..C14.11">November!$B$3</definedName>
    <definedName name="ColumnTitleRegion2..C14.12">December!$B$3</definedName>
    <definedName name="ColumnTitleRegion2..C14.2">February!$B$3</definedName>
    <definedName name="ColumnTitleRegion2..C14.3">March!$B$3</definedName>
    <definedName name="ColumnTitleRegion2..C14.4">April!$B$3</definedName>
    <definedName name="ColumnTitleRegion2..C14.5">May!$B$3</definedName>
    <definedName name="ColumnTitleRegion2..C14.6">June!$B$3</definedName>
    <definedName name="ColumnTitleRegion2..C14.7">July!$B$3</definedName>
    <definedName name="ColumnTitleRegion2..C14.8">August!$B$3</definedName>
    <definedName name="ColumnTitleRegion2..C14.9">September!$B$3</definedName>
    <definedName name="DaysAndWeeks">{0,1,2,3,4,5,6} + {0;1;2;3;4;5}*7</definedName>
    <definedName name="_xlnm.Print_Area" localSheetId="3">April!$A:$I</definedName>
    <definedName name="_xlnm.Print_Area" localSheetId="7">August!$A:$I</definedName>
    <definedName name="_xlnm.Print_Area" localSheetId="11">December!$A:$I</definedName>
    <definedName name="_xlnm.Print_Area" localSheetId="1">February!$A:$I</definedName>
    <definedName name="_xlnm.Print_Area" localSheetId="0">January!$A:$I</definedName>
    <definedName name="_xlnm.Print_Area" localSheetId="6">July!$A:$I</definedName>
    <definedName name="_xlnm.Print_Area" localSheetId="5">June!$A:$I</definedName>
    <definedName name="_xlnm.Print_Area" localSheetId="2">March!$A:$I</definedName>
    <definedName name="_xlnm.Print_Area" localSheetId="4">May!$A:$I</definedName>
    <definedName name="_xlnm.Print_Area" localSheetId="10">November!$A:$I</definedName>
    <definedName name="_xlnm.Print_Area" localSheetId="9">October!$A:$I</definedName>
    <definedName name="_xlnm.Print_Area" localSheetId="8">September!$A:$I</definedName>
    <definedName name="RowTitleRegion1..K3">January!$K$4</definedName>
    <definedName name="WeekStart">January!$L$5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24" l="1"/>
  <c r="B3" i="23"/>
  <c r="B3" i="22"/>
  <c r="B3" i="21"/>
  <c r="B3" i="20"/>
  <c r="B3" i="19" l="1"/>
  <c r="B3" i="18"/>
  <c r="B3" i="17"/>
  <c r="B3" i="16" l="1"/>
  <c r="B3" i="25" l="1"/>
  <c r="B3" i="15" l="1"/>
  <c r="B2" i="17" l="1"/>
  <c r="B2" i="19" l="1"/>
  <c r="B2" i="18"/>
  <c r="B2" i="21"/>
  <c r="B2" i="20"/>
  <c r="B2" i="23"/>
  <c r="B2" i="22"/>
  <c r="B2" i="25"/>
  <c r="B2" i="24"/>
  <c r="B2" i="16"/>
  <c r="B2" i="15"/>
  <c r="B2" i="14"/>
  <c r="B14" i="25" a="1"/>
  <c r="C14" i="25" s="1"/>
  <c r="B12" i="25" a="1"/>
  <c r="H12" i="25" s="1"/>
  <c r="B10" i="25" a="1"/>
  <c r="G10" i="25" s="1"/>
  <c r="B8" i="25" a="1"/>
  <c r="G8" i="25" s="1"/>
  <c r="B6" i="25" a="1"/>
  <c r="H6" i="25" s="1"/>
  <c r="B4" i="25" a="1"/>
  <c r="G4" i="25" s="1"/>
  <c r="G3" i="25" s="1"/>
  <c r="B14" i="24" a="1"/>
  <c r="C14" i="24" s="1"/>
  <c r="B12" i="24" a="1"/>
  <c r="H12" i="24" s="1"/>
  <c r="B10" i="24" a="1"/>
  <c r="G10" i="24" s="1"/>
  <c r="B8" i="24" a="1"/>
  <c r="G8" i="24" s="1"/>
  <c r="B6" i="24" a="1"/>
  <c r="H6" i="24" s="1"/>
  <c r="B4" i="24" a="1"/>
  <c r="G4" i="24" s="1"/>
  <c r="G3" i="24" s="1"/>
  <c r="B14" i="23" a="1"/>
  <c r="C14" i="23" s="1"/>
  <c r="B12" i="23" a="1"/>
  <c r="H12" i="23" s="1"/>
  <c r="B10" i="23" a="1"/>
  <c r="G10" i="23" s="1"/>
  <c r="B8" i="23" a="1"/>
  <c r="G8" i="23" s="1"/>
  <c r="B6" i="23" a="1"/>
  <c r="H6" i="23" s="1"/>
  <c r="B4" i="23" a="1"/>
  <c r="G4" i="23" s="1"/>
  <c r="G3" i="23" s="1"/>
  <c r="B14" i="22" a="1"/>
  <c r="C14" i="22" s="1"/>
  <c r="B12" i="22" a="1"/>
  <c r="H12" i="22" s="1"/>
  <c r="B10" i="22" a="1"/>
  <c r="G10" i="22" s="1"/>
  <c r="B8" i="22" a="1"/>
  <c r="H8" i="22" s="1"/>
  <c r="B6" i="22" a="1"/>
  <c r="G6" i="22" s="1"/>
  <c r="B4" i="22" a="1"/>
  <c r="H4" i="22" s="1"/>
  <c r="H3" i="22" s="1"/>
  <c r="B14" i="21" a="1"/>
  <c r="C14" i="21" s="1"/>
  <c r="B12" i="21" a="1"/>
  <c r="H12" i="21" s="1"/>
  <c r="B10" i="21" a="1"/>
  <c r="G10" i="21" s="1"/>
  <c r="B8" i="21" a="1"/>
  <c r="G8" i="21" s="1"/>
  <c r="B6" i="21" a="1"/>
  <c r="H6" i="21" s="1"/>
  <c r="B4" i="21" a="1"/>
  <c r="G4" i="21" s="1"/>
  <c r="G3" i="21" s="1"/>
  <c r="B14" i="20" a="1"/>
  <c r="C14" i="20" s="1"/>
  <c r="B12" i="20" a="1"/>
  <c r="H12" i="20" s="1"/>
  <c r="B10" i="20" a="1"/>
  <c r="G10" i="20" s="1"/>
  <c r="B8" i="20" a="1"/>
  <c r="H8" i="20" s="1"/>
  <c r="B6" i="20" a="1"/>
  <c r="G6" i="20" s="1"/>
  <c r="B4" i="20" a="1"/>
  <c r="E4" i="20" s="1"/>
  <c r="E3" i="20" s="1"/>
  <c r="B14" i="19" a="1"/>
  <c r="C14" i="19" s="1"/>
  <c r="B12" i="19" a="1"/>
  <c r="H12" i="19" s="1"/>
  <c r="B10" i="19" a="1"/>
  <c r="G10" i="19" s="1"/>
  <c r="B8" i="19" a="1"/>
  <c r="H8" i="19" s="1"/>
  <c r="B6" i="19" a="1"/>
  <c r="G6" i="19" s="1"/>
  <c r="B4" i="19" a="1"/>
  <c r="H4" i="19" s="1"/>
  <c r="H3" i="19" s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H10" i="17" s="1"/>
  <c r="B8" i="17" a="1"/>
  <c r="H8" i="17" s="1"/>
  <c r="B6" i="17" a="1"/>
  <c r="G6" i="17" s="1"/>
  <c r="B4" i="17" a="1"/>
  <c r="H4" i="17" s="1"/>
  <c r="H3" i="17" s="1"/>
  <c r="B14" i="16" a="1"/>
  <c r="C14" i="16" s="1"/>
  <c r="B12" i="16" a="1"/>
  <c r="H12" i="16" s="1"/>
  <c r="B10" i="16" a="1"/>
  <c r="G10" i="16" s="1"/>
  <c r="B8" i="16" a="1"/>
  <c r="H8" i="16" s="1"/>
  <c r="B6" i="16" a="1"/>
  <c r="G6" i="16" s="1"/>
  <c r="B4" i="16" a="1"/>
  <c r="H4" i="16" s="1"/>
  <c r="H3" i="16" s="1"/>
  <c r="B14" i="15" a="1"/>
  <c r="C14" i="15" s="1"/>
  <c r="B12" i="15" a="1"/>
  <c r="H12" i="15" s="1"/>
  <c r="B10" i="15" a="1"/>
  <c r="G10" i="15" s="1"/>
  <c r="B8" i="15" a="1"/>
  <c r="H8" i="15" s="1"/>
  <c r="B6" i="15" a="1"/>
  <c r="G6" i="15" s="1"/>
  <c r="B4" i="15" a="1"/>
  <c r="H4" i="15" s="1"/>
  <c r="H3" i="15" s="1"/>
  <c r="B8" i="18" l="1"/>
  <c r="B4" i="18"/>
  <c r="B12" i="18"/>
  <c r="F4" i="18"/>
  <c r="F3" i="18" s="1"/>
  <c r="F8" i="18"/>
  <c r="F12" i="18"/>
  <c r="D6" i="18"/>
  <c r="H6" i="18"/>
  <c r="D10" i="18"/>
  <c r="H10" i="18"/>
  <c r="D4" i="18"/>
  <c r="D3" i="18" s="1"/>
  <c r="H4" i="18"/>
  <c r="H3" i="18" s="1"/>
  <c r="B6" i="18"/>
  <c r="F6" i="18"/>
  <c r="D8" i="18"/>
  <c r="H8" i="18"/>
  <c r="B10" i="18"/>
  <c r="F10" i="18"/>
  <c r="D12" i="18"/>
  <c r="H12" i="18"/>
  <c r="B14" i="18"/>
  <c r="C6" i="25"/>
  <c r="E6" i="25"/>
  <c r="G6" i="25"/>
  <c r="C12" i="25"/>
  <c r="E12" i="25"/>
  <c r="G12" i="25"/>
  <c r="B4" i="25"/>
  <c r="D4" i="25"/>
  <c r="D3" i="25" s="1"/>
  <c r="F4" i="25"/>
  <c r="F3" i="25" s="1"/>
  <c r="H4" i="25"/>
  <c r="H3" i="25" s="1"/>
  <c r="B6" i="25"/>
  <c r="D6" i="25"/>
  <c r="F6" i="25"/>
  <c r="B8" i="25"/>
  <c r="D8" i="25"/>
  <c r="F8" i="25"/>
  <c r="H8" i="25"/>
  <c r="B10" i="25"/>
  <c r="D10" i="25"/>
  <c r="F10" i="25"/>
  <c r="H10" i="25"/>
  <c r="B12" i="25"/>
  <c r="D12" i="25"/>
  <c r="F12" i="25"/>
  <c r="B14" i="25"/>
  <c r="C4" i="25"/>
  <c r="C3" i="25" s="1"/>
  <c r="E4" i="25"/>
  <c r="E3" i="25" s="1"/>
  <c r="C8" i="25"/>
  <c r="E8" i="25"/>
  <c r="C10" i="25"/>
  <c r="E10" i="25"/>
  <c r="C6" i="24"/>
  <c r="E6" i="24"/>
  <c r="G6" i="24"/>
  <c r="C12" i="24"/>
  <c r="E12" i="24"/>
  <c r="G12" i="24"/>
  <c r="B4" i="24"/>
  <c r="D4" i="24"/>
  <c r="D3" i="24" s="1"/>
  <c r="F4" i="24"/>
  <c r="F3" i="24" s="1"/>
  <c r="H4" i="24"/>
  <c r="H3" i="24" s="1"/>
  <c r="B6" i="24"/>
  <c r="D6" i="24"/>
  <c r="F6" i="24"/>
  <c r="B8" i="24"/>
  <c r="D8" i="24"/>
  <c r="F8" i="24"/>
  <c r="H8" i="24"/>
  <c r="B10" i="24"/>
  <c r="D10" i="24"/>
  <c r="F10" i="24"/>
  <c r="H10" i="24"/>
  <c r="B12" i="24"/>
  <c r="D12" i="24"/>
  <c r="F12" i="24"/>
  <c r="B14" i="24"/>
  <c r="C4" i="24"/>
  <c r="C3" i="24" s="1"/>
  <c r="E4" i="24"/>
  <c r="E3" i="24" s="1"/>
  <c r="C8" i="24"/>
  <c r="E8" i="24"/>
  <c r="C10" i="24"/>
  <c r="E10" i="24"/>
  <c r="C6" i="23"/>
  <c r="E6" i="23"/>
  <c r="G6" i="23"/>
  <c r="C12" i="23"/>
  <c r="E12" i="23"/>
  <c r="G12" i="23"/>
  <c r="B4" i="23"/>
  <c r="D4" i="23"/>
  <c r="D3" i="23" s="1"/>
  <c r="F4" i="23"/>
  <c r="F3" i="23" s="1"/>
  <c r="H4" i="23"/>
  <c r="H3" i="23" s="1"/>
  <c r="B6" i="23"/>
  <c r="D6" i="23"/>
  <c r="F6" i="23"/>
  <c r="B8" i="23"/>
  <c r="D8" i="23"/>
  <c r="F8" i="23"/>
  <c r="H8" i="23"/>
  <c r="B10" i="23"/>
  <c r="D10" i="23"/>
  <c r="F10" i="23"/>
  <c r="H10" i="23"/>
  <c r="B12" i="23"/>
  <c r="D12" i="23"/>
  <c r="F12" i="23"/>
  <c r="B14" i="23"/>
  <c r="C4" i="23"/>
  <c r="C3" i="23" s="1"/>
  <c r="E4" i="23"/>
  <c r="E3" i="23" s="1"/>
  <c r="C8" i="23"/>
  <c r="E8" i="23"/>
  <c r="C10" i="23"/>
  <c r="E10" i="23"/>
  <c r="C4" i="22"/>
  <c r="C3" i="22" s="1"/>
  <c r="E4" i="22"/>
  <c r="E3" i="22" s="1"/>
  <c r="G4" i="22"/>
  <c r="G3" i="22" s="1"/>
  <c r="C8" i="22"/>
  <c r="E8" i="22"/>
  <c r="G8" i="22"/>
  <c r="C12" i="22"/>
  <c r="E12" i="22"/>
  <c r="G12" i="22"/>
  <c r="B4" i="22"/>
  <c r="D4" i="22"/>
  <c r="D3" i="22" s="1"/>
  <c r="F4" i="22"/>
  <c r="F3" i="22" s="1"/>
  <c r="B6" i="22"/>
  <c r="D6" i="22"/>
  <c r="F6" i="22"/>
  <c r="H6" i="22"/>
  <c r="B8" i="22"/>
  <c r="D8" i="22"/>
  <c r="F8" i="22"/>
  <c r="B10" i="22"/>
  <c r="D10" i="22"/>
  <c r="F10" i="22"/>
  <c r="H10" i="22"/>
  <c r="B12" i="22"/>
  <c r="D12" i="22"/>
  <c r="F12" i="22"/>
  <c r="B14" i="22"/>
  <c r="C6" i="22"/>
  <c r="E6" i="22"/>
  <c r="C10" i="22"/>
  <c r="E10" i="22"/>
  <c r="C6" i="21"/>
  <c r="E6" i="21"/>
  <c r="G6" i="21"/>
  <c r="C12" i="21"/>
  <c r="E12" i="21"/>
  <c r="G12" i="21"/>
  <c r="B4" i="21"/>
  <c r="D4" i="21"/>
  <c r="D3" i="21" s="1"/>
  <c r="F4" i="21"/>
  <c r="F3" i="21" s="1"/>
  <c r="H4" i="21"/>
  <c r="H3" i="21" s="1"/>
  <c r="B6" i="21"/>
  <c r="D6" i="21"/>
  <c r="F6" i="21"/>
  <c r="B8" i="21"/>
  <c r="D8" i="21"/>
  <c r="F8" i="21"/>
  <c r="H8" i="21"/>
  <c r="B10" i="21"/>
  <c r="D10" i="21"/>
  <c r="F10" i="21"/>
  <c r="H10" i="21"/>
  <c r="B12" i="21"/>
  <c r="D12" i="21"/>
  <c r="F12" i="21"/>
  <c r="B14" i="21"/>
  <c r="C4" i="21"/>
  <c r="C3" i="21" s="1"/>
  <c r="E4" i="21"/>
  <c r="E3" i="21" s="1"/>
  <c r="C8" i="21"/>
  <c r="E8" i="21"/>
  <c r="C10" i="21"/>
  <c r="E10" i="21"/>
  <c r="C4" i="20"/>
  <c r="C3" i="20" s="1"/>
  <c r="G4" i="20"/>
  <c r="G3" i="20" s="1"/>
  <c r="C8" i="20"/>
  <c r="E8" i="20"/>
  <c r="G8" i="20"/>
  <c r="C12" i="20"/>
  <c r="E12" i="20"/>
  <c r="G12" i="20"/>
  <c r="B4" i="20"/>
  <c r="D4" i="20"/>
  <c r="D3" i="20" s="1"/>
  <c r="F4" i="20"/>
  <c r="F3" i="20" s="1"/>
  <c r="H4" i="20"/>
  <c r="H3" i="20" s="1"/>
  <c r="B6" i="20"/>
  <c r="D6" i="20"/>
  <c r="F6" i="20"/>
  <c r="H6" i="20"/>
  <c r="B8" i="20"/>
  <c r="D8" i="20"/>
  <c r="F8" i="20"/>
  <c r="B10" i="20"/>
  <c r="D10" i="20"/>
  <c r="F10" i="20"/>
  <c r="H10" i="20"/>
  <c r="B12" i="20"/>
  <c r="D12" i="20"/>
  <c r="F12" i="20"/>
  <c r="B14" i="20"/>
  <c r="C6" i="20"/>
  <c r="E6" i="20"/>
  <c r="C10" i="20"/>
  <c r="E10" i="20"/>
  <c r="C4" i="19"/>
  <c r="C3" i="19" s="1"/>
  <c r="E4" i="19"/>
  <c r="E3" i="19" s="1"/>
  <c r="G4" i="19"/>
  <c r="G3" i="19" s="1"/>
  <c r="C8" i="19"/>
  <c r="E8" i="19"/>
  <c r="G8" i="19"/>
  <c r="C12" i="19"/>
  <c r="E12" i="19"/>
  <c r="G12" i="19"/>
  <c r="B4" i="19"/>
  <c r="D4" i="19"/>
  <c r="D3" i="19" s="1"/>
  <c r="F4" i="19"/>
  <c r="F3" i="19" s="1"/>
  <c r="B6" i="19"/>
  <c r="D6" i="19"/>
  <c r="F6" i="19"/>
  <c r="H6" i="19"/>
  <c r="B8" i="19"/>
  <c r="D8" i="19"/>
  <c r="F8" i="19"/>
  <c r="B10" i="19"/>
  <c r="D10" i="19"/>
  <c r="F10" i="19"/>
  <c r="H10" i="19"/>
  <c r="B12" i="19"/>
  <c r="D12" i="19"/>
  <c r="F12" i="19"/>
  <c r="B14" i="19"/>
  <c r="C6" i="19"/>
  <c r="E6" i="19"/>
  <c r="C10" i="19"/>
  <c r="E10" i="19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17"/>
  <c r="C3" i="17" s="1"/>
  <c r="E4" i="17"/>
  <c r="E3" i="17" s="1"/>
  <c r="G4" i="17"/>
  <c r="G3" i="17" s="1"/>
  <c r="C8" i="17"/>
  <c r="E8" i="17"/>
  <c r="G8" i="17"/>
  <c r="C10" i="17"/>
  <c r="E10" i="17"/>
  <c r="G10" i="17"/>
  <c r="C14" i="17"/>
  <c r="B4" i="17"/>
  <c r="D4" i="17"/>
  <c r="D3" i="17" s="1"/>
  <c r="F4" i="17"/>
  <c r="F3" i="17" s="1"/>
  <c r="B6" i="17"/>
  <c r="D6" i="17"/>
  <c r="F6" i="17"/>
  <c r="H6" i="17"/>
  <c r="B8" i="17"/>
  <c r="D8" i="17"/>
  <c r="F8" i="17"/>
  <c r="B10" i="17"/>
  <c r="D10" i="17"/>
  <c r="F10" i="17"/>
  <c r="B12" i="17"/>
  <c r="D12" i="17"/>
  <c r="F12" i="17"/>
  <c r="H12" i="17"/>
  <c r="C6" i="17"/>
  <c r="E6" i="17"/>
  <c r="C12" i="17"/>
  <c r="E12" i="17"/>
  <c r="C4" i="16"/>
  <c r="C3" i="16" s="1"/>
  <c r="E4" i="16"/>
  <c r="E3" i="16" s="1"/>
  <c r="G4" i="16"/>
  <c r="G3" i="16" s="1"/>
  <c r="C8" i="16"/>
  <c r="E8" i="16"/>
  <c r="G8" i="16"/>
  <c r="C12" i="16"/>
  <c r="E12" i="16"/>
  <c r="G12" i="16"/>
  <c r="B4" i="16"/>
  <c r="D4" i="16"/>
  <c r="D3" i="16" s="1"/>
  <c r="F4" i="16"/>
  <c r="F3" i="16" s="1"/>
  <c r="B6" i="16"/>
  <c r="D6" i="16"/>
  <c r="F6" i="16"/>
  <c r="H6" i="16"/>
  <c r="B8" i="16"/>
  <c r="D8" i="16"/>
  <c r="F8" i="16"/>
  <c r="B10" i="16"/>
  <c r="D10" i="16"/>
  <c r="F10" i="16"/>
  <c r="H10" i="16"/>
  <c r="B12" i="16"/>
  <c r="D12" i="16"/>
  <c r="F12" i="16"/>
  <c r="B14" i="16"/>
  <c r="C6" i="16"/>
  <c r="E6" i="16"/>
  <c r="C10" i="16"/>
  <c r="E10" i="16"/>
  <c r="C4" i="15"/>
  <c r="C3" i="15" s="1"/>
  <c r="E4" i="15"/>
  <c r="E3" i="15" s="1"/>
  <c r="G4" i="15"/>
  <c r="G3" i="15" s="1"/>
  <c r="C8" i="15"/>
  <c r="E8" i="15"/>
  <c r="G8" i="15"/>
  <c r="C12" i="15"/>
  <c r="E12" i="15"/>
  <c r="G12" i="15"/>
  <c r="B4" i="15"/>
  <c r="D4" i="15"/>
  <c r="D3" i="15" s="1"/>
  <c r="F4" i="15"/>
  <c r="F3" i="15" s="1"/>
  <c r="B6" i="15"/>
  <c r="D6" i="15"/>
  <c r="F6" i="15"/>
  <c r="H6" i="15"/>
  <c r="B8" i="15"/>
  <c r="D8" i="15"/>
  <c r="F8" i="15"/>
  <c r="B10" i="15"/>
  <c r="D10" i="15"/>
  <c r="F10" i="15"/>
  <c r="H10" i="15"/>
  <c r="B12" i="15"/>
  <c r="D12" i="15"/>
  <c r="F12" i="15"/>
  <c r="B14" i="15"/>
  <c r="C6" i="15"/>
  <c r="E6" i="15"/>
  <c r="C10" i="15"/>
  <c r="E10" i="15"/>
  <c r="B3" i="14"/>
  <c r="B14" i="14" l="1" a="1"/>
  <c r="C14" i="14" s="1"/>
  <c r="B12" i="14" a="1"/>
  <c r="C12" i="14" s="1"/>
  <c r="B10" i="14" a="1"/>
  <c r="B10" i="14" s="1"/>
  <c r="B8" i="14" a="1"/>
  <c r="B8" i="14" s="1"/>
  <c r="B6" i="14" a="1"/>
  <c r="B6" i="14" s="1"/>
  <c r="B4" i="14" a="1"/>
  <c r="B4" i="14" s="1"/>
  <c r="E6" i="14" l="1"/>
  <c r="G6" i="14"/>
  <c r="C6" i="14"/>
  <c r="G10" i="14"/>
  <c r="E10" i="14"/>
  <c r="C10" i="14"/>
  <c r="H6" i="14"/>
  <c r="F6" i="14"/>
  <c r="D6" i="14"/>
  <c r="G8" i="14"/>
  <c r="C8" i="14"/>
  <c r="H10" i="14"/>
  <c r="F10" i="14"/>
  <c r="D10" i="14"/>
  <c r="E8" i="14"/>
  <c r="B14" i="14"/>
  <c r="H12" i="14"/>
  <c r="F12" i="14"/>
  <c r="D12" i="14"/>
  <c r="B12" i="14"/>
  <c r="G12" i="14"/>
  <c r="E12" i="14"/>
  <c r="H8" i="14"/>
  <c r="F8" i="14"/>
  <c r="D8" i="14"/>
  <c r="G4" i="14"/>
  <c r="G3" i="14" s="1"/>
  <c r="E4" i="14"/>
  <c r="E3" i="14" s="1"/>
  <c r="C4" i="14"/>
  <c r="C3" i="14" s="1"/>
  <c r="H4" i="14"/>
  <c r="H3" i="14" s="1"/>
  <c r="F4" i="14"/>
  <c r="F3" i="14" s="1"/>
  <c r="D4" i="14"/>
  <c r="D3" i="14" s="1"/>
</calcChain>
</file>

<file path=xl/sharedStrings.xml><?xml version="1.0" encoding="utf-8"?>
<sst xmlns="http://schemas.openxmlformats.org/spreadsheetml/2006/main" count="75" uniqueCount="14">
  <si>
    <t>Sunday</t>
  </si>
  <si>
    <t>Notes</t>
  </si>
  <si>
    <t xml:space="preserve"> </t>
  </si>
  <si>
    <t>Calendar Settings</t>
  </si>
  <si>
    <t>Year</t>
  </si>
  <si>
    <t>Week Start</t>
  </si>
  <si>
    <t>ABL Līga - Komandu čempionāts</t>
  </si>
  <si>
    <t>Izlases atlases 1 posms</t>
  </si>
  <si>
    <t>Senior CUP 2022</t>
  </si>
  <si>
    <t>Izlases atlases 2 posms</t>
  </si>
  <si>
    <t xml:space="preserve">ABL Līga - Komandu čempionāts
</t>
  </si>
  <si>
    <t>Baker 6x6x6. Pāru turnīrs 2022</t>
  </si>
  <si>
    <t>Izlases atlases 3 posms</t>
  </si>
  <si>
    <t>LMS XXV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</si>
</sst>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d"/>
  </numFmts>
  <fonts count="30" x14ac:knownFonts="1">
    <font>
      <sz val="11"/>
      <color theme="1" tint="0.24994659260841701"/>
      <name val="Lucida Bright"/>
      <family val="2"/>
      <scheme val="minor"/>
    </font>
    <font>
      <sz val="8"/>
      <name val="Arial"/>
      <family val="2"/>
    </font>
    <font>
      <b/>
      <sz val="11"/>
      <color theme="0"/>
      <name val="Lucida Bright"/>
      <family val="2"/>
      <scheme val="minor"/>
    </font>
    <font>
      <b/>
      <sz val="14"/>
      <color theme="0"/>
      <name val="Lucida Bright"/>
      <family val="2"/>
      <scheme val="minor"/>
    </font>
    <font>
      <sz val="35"/>
      <color theme="4"/>
      <name val="Lucida Bright"/>
      <family val="2"/>
      <scheme val="minor"/>
    </font>
    <font>
      <sz val="12"/>
      <color theme="4" tint="-0.24994659260841701"/>
      <name val="Cambria"/>
      <family val="1"/>
      <scheme val="major"/>
    </font>
    <font>
      <sz val="11"/>
      <color theme="1" tint="0.34998626667073579"/>
      <name val="Lucida Bright"/>
      <family val="2"/>
      <scheme val="minor"/>
    </font>
    <font>
      <sz val="11"/>
      <color theme="4" tint="-0.24994659260841701"/>
      <name val="Lucida Bright"/>
      <family val="2"/>
      <scheme val="minor"/>
    </font>
    <font>
      <sz val="11"/>
      <color indexed="63"/>
      <name val="Lucida Bright"/>
      <family val="2"/>
      <scheme val="minor"/>
    </font>
    <font>
      <sz val="11"/>
      <name val="Lucida Bright"/>
      <family val="2"/>
      <scheme val="minor"/>
    </font>
    <font>
      <b/>
      <sz val="11"/>
      <color theme="1" tint="0.34998626667073579"/>
      <name val="Lucida Bright"/>
      <family val="2"/>
      <scheme val="minor"/>
    </font>
    <font>
      <sz val="11"/>
      <color theme="1" tint="0.24994659260841701"/>
      <name val="Lucida Bright"/>
      <family val="2"/>
      <scheme val="minor"/>
    </font>
    <font>
      <sz val="12"/>
      <color theme="8" tint="-0.249977111117893"/>
      <name val="Lucida Bright"/>
      <family val="1"/>
      <scheme val="minor"/>
    </font>
    <font>
      <sz val="11"/>
      <color theme="1" tint="0.14999847407452621"/>
      <name val="Lucida Bright"/>
      <family val="1"/>
      <scheme val="minor"/>
    </font>
    <font>
      <sz val="35"/>
      <color theme="1" tint="0.14999847407452621"/>
      <name val="Lucida Bright"/>
      <family val="1"/>
      <scheme val="minor"/>
    </font>
    <font>
      <sz val="12"/>
      <color theme="1" tint="0.14999847407452621"/>
      <name val="Lucida Bright"/>
      <family val="1"/>
      <scheme val="minor"/>
    </font>
    <font>
      <sz val="10"/>
      <color theme="1" tint="0.14999847407452621"/>
      <name val="Lucida Bright"/>
      <family val="1"/>
      <scheme val="minor"/>
    </font>
    <font>
      <sz val="9"/>
      <color theme="1" tint="0.14999847407452621"/>
      <name val="Lucida Bright"/>
      <family val="1"/>
      <scheme val="minor"/>
    </font>
    <font>
      <sz val="11"/>
      <color theme="1" tint="0.14999847407452621"/>
      <name val="Lucida Bright"/>
      <family val="2"/>
      <scheme val="minor"/>
    </font>
    <font>
      <sz val="35"/>
      <color theme="9" tint="-0.499984740745262"/>
      <name val="Cambria"/>
      <family val="1"/>
      <scheme val="major"/>
    </font>
    <font>
      <sz val="35"/>
      <color theme="8" tint="-0.499984740745262"/>
      <name val="Cambria"/>
      <family val="1"/>
      <scheme val="major"/>
    </font>
    <font>
      <sz val="35"/>
      <color theme="5" tint="-0.499984740745262"/>
      <name val="Cambria"/>
      <family val="1"/>
      <scheme val="major"/>
    </font>
    <font>
      <sz val="35"/>
      <color theme="7" tint="-0.499984740745262"/>
      <name val="Cambria"/>
      <family val="1"/>
      <scheme val="major"/>
    </font>
    <font>
      <sz val="12"/>
      <color theme="8" tint="-0.499984740745262"/>
      <name val="Lucida Bright"/>
      <family val="1"/>
      <scheme val="minor"/>
    </font>
    <font>
      <sz val="12"/>
      <color theme="9" tint="-0.499984740745262"/>
      <name val="Lucida Bright"/>
      <family val="1"/>
      <scheme val="minor"/>
    </font>
    <font>
      <sz val="12"/>
      <color theme="7" tint="-0.499984740745262"/>
      <name val="Lucida Bright"/>
      <family val="1"/>
      <scheme val="minor"/>
    </font>
    <font>
      <sz val="12"/>
      <color theme="5" tint="-0.499984740745262"/>
      <name val="Lucida Bright"/>
      <family val="1"/>
      <scheme val="minor"/>
    </font>
    <font>
      <strike/>
      <sz val="9"/>
      <color rgb="FFFF0000"/>
      <name val="Lucida Bright"/>
      <family val="1"/>
      <scheme val="minor"/>
    </font>
    <font>
      <u/>
      <sz val="11"/>
      <color theme="10"/>
      <name val="Lucida Bright"/>
      <family val="2"/>
      <scheme val="minor"/>
    </font>
    <font>
      <sz val="11"/>
      <color theme="10"/>
      <name val="Lucida Bright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medium">
        <color theme="9" tint="-0.24994659260841701"/>
      </bottom>
      <diagonal/>
    </border>
    <border>
      <left/>
      <right/>
      <top/>
      <bottom style="medium">
        <color theme="7" tint="-0.24994659260841701"/>
      </bottom>
      <diagonal/>
    </border>
    <border>
      <left/>
      <right/>
      <top/>
      <bottom style="medium">
        <color theme="5" tint="-0.24994659260841701"/>
      </bottom>
      <diagonal/>
    </border>
  </borders>
  <cellStyleXfs count="18">
    <xf numFmtId="0" fontId="0" fillId="0" borderId="0">
      <alignment vertical="top"/>
    </xf>
    <xf numFmtId="0" fontId="8" fillId="2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2" fillId="3" borderId="1" applyNumberFormat="0" applyAlignment="0" applyProtection="0"/>
    <xf numFmtId="0" fontId="3" fillId="4" borderId="2" applyNumberFormat="0" applyProtection="0">
      <alignment vertical="center"/>
    </xf>
    <xf numFmtId="0" fontId="4" fillId="0" borderId="0" applyFill="0" applyBorder="0" applyProtection="0">
      <alignment vertical="center"/>
    </xf>
    <xf numFmtId="167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5" borderId="0" applyBorder="0" applyProtection="0">
      <alignment horizontal="left" vertical="top" wrapText="1" indent="1"/>
    </xf>
    <xf numFmtId="168" fontId="6" fillId="0" borderId="0">
      <alignment horizontal="left" indent="1"/>
    </xf>
    <xf numFmtId="0" fontId="9" fillId="5" borderId="0" applyNumberFormat="0" applyFont="0" applyBorder="0" applyAlignment="0">
      <alignment horizontal="left" vertical="center" indent="1"/>
    </xf>
    <xf numFmtId="0" fontId="5" fillId="0" borderId="0">
      <alignment horizontal="left" indent="1"/>
    </xf>
    <xf numFmtId="0" fontId="7" fillId="0" borderId="0" applyFill="0" applyProtection="0"/>
    <xf numFmtId="0" fontId="11" fillId="0" borderId="0" applyFill="0" applyProtection="0"/>
    <xf numFmtId="0" fontId="28" fillId="0" borderId="0" applyNumberFormat="0" applyFill="0" applyBorder="0" applyAlignment="0" applyProtection="0">
      <alignment vertical="top"/>
    </xf>
  </cellStyleXfs>
  <cellXfs count="48">
    <xf numFmtId="0" fontId="0" fillId="0" borderId="0" xfId="0">
      <alignment vertical="top"/>
    </xf>
    <xf numFmtId="0" fontId="13" fillId="0" borderId="0" xfId="0" applyFont="1">
      <alignment vertical="top"/>
    </xf>
    <xf numFmtId="0" fontId="13" fillId="0" borderId="0" xfId="0" applyFont="1" applyFill="1" applyBorder="1">
      <alignment vertical="top"/>
    </xf>
    <xf numFmtId="0" fontId="13" fillId="0" borderId="0" xfId="2" applyFont="1" applyFill="1" applyBorder="1" applyAlignment="1">
      <alignment vertical="center"/>
    </xf>
    <xf numFmtId="0" fontId="14" fillId="0" borderId="0" xfId="5" applyFont="1" applyFill="1" applyAlignment="1">
      <alignment horizontal="left" vertical="center"/>
    </xf>
    <xf numFmtId="0" fontId="16" fillId="0" borderId="0" xfId="0" applyFont="1" applyFill="1" applyBorder="1">
      <alignment vertical="top"/>
    </xf>
    <xf numFmtId="0" fontId="17" fillId="0" borderId="0" xfId="0" applyFont="1" applyAlignment="1">
      <alignment horizontal="left" vertical="top" wrapText="1" indent="1"/>
    </xf>
    <xf numFmtId="0" fontId="15" fillId="0" borderId="0" xfId="0" applyFont="1" applyAlignment="1">
      <alignment horizontal="left" vertical="center" indent="1"/>
    </xf>
    <xf numFmtId="0" fontId="15" fillId="0" borderId="0" xfId="0" applyFont="1" applyFill="1" applyBorder="1" applyAlignment="1">
      <alignment horizontal="left" vertical="center" indent="1"/>
    </xf>
    <xf numFmtId="0" fontId="17" fillId="0" borderId="0" xfId="0" applyFont="1" applyBorder="1" applyAlignment="1">
      <alignment horizontal="left" vertical="top" wrapText="1" indent="1"/>
    </xf>
    <xf numFmtId="168" fontId="15" fillId="6" borderId="0" xfId="13" applyNumberFormat="1" applyFont="1" applyFill="1" applyBorder="1" applyAlignment="1">
      <alignment horizontal="left" vertical="center" wrapText="1" indent="1"/>
    </xf>
    <xf numFmtId="168" fontId="15" fillId="0" borderId="0" xfId="12" applyFont="1" applyBorder="1" applyAlignment="1">
      <alignment horizontal="left" vertical="center" indent="1"/>
    </xf>
    <xf numFmtId="0" fontId="17" fillId="0" borderId="0" xfId="0" applyFont="1" applyFill="1" applyBorder="1" applyAlignment="1">
      <alignment horizontal="left" vertical="top" wrapText="1" indent="1"/>
    </xf>
    <xf numFmtId="0" fontId="17" fillId="6" borderId="0" xfId="13" applyFont="1" applyFill="1" applyBorder="1" applyAlignment="1">
      <alignment horizontal="left" vertical="top" wrapText="1" indent="1"/>
    </xf>
    <xf numFmtId="0" fontId="16" fillId="6" borderId="7" xfId="14" applyFont="1" applyFill="1" applyBorder="1" applyAlignment="1">
      <alignment horizontal="center" vertical="center"/>
    </xf>
    <xf numFmtId="0" fontId="16" fillId="6" borderId="8" xfId="14" applyFont="1" applyFill="1" applyBorder="1" applyAlignment="1">
      <alignment horizontal="center" vertical="center"/>
    </xf>
    <xf numFmtId="0" fontId="16" fillId="0" borderId="5" xfId="16" applyFont="1" applyFill="1" applyBorder="1" applyAlignment="1">
      <alignment horizontal="center" vertical="center"/>
    </xf>
    <xf numFmtId="0" fontId="16" fillId="0" borderId="6" xfId="16" applyFont="1" applyFill="1" applyBorder="1" applyAlignment="1">
      <alignment horizontal="center" vertical="center"/>
    </xf>
    <xf numFmtId="0" fontId="18" fillId="0" borderId="0" xfId="0" applyFont="1">
      <alignment vertical="top"/>
    </xf>
    <xf numFmtId="168" fontId="15" fillId="7" borderId="0" xfId="13" applyNumberFormat="1" applyFont="1" applyFill="1" applyBorder="1" applyAlignment="1">
      <alignment horizontal="left" vertical="center" wrapText="1" indent="1"/>
    </xf>
    <xf numFmtId="0" fontId="17" fillId="7" borderId="0" xfId="13" applyFont="1" applyFill="1" applyBorder="1" applyAlignment="1">
      <alignment horizontal="left" vertical="top" wrapText="1" indent="1"/>
    </xf>
    <xf numFmtId="168" fontId="15" fillId="8" borderId="0" xfId="13" applyNumberFormat="1" applyFont="1" applyFill="1" applyBorder="1" applyAlignment="1">
      <alignment horizontal="left" vertical="center" wrapText="1" indent="1"/>
    </xf>
    <xf numFmtId="0" fontId="17" fillId="8" borderId="0" xfId="13" applyFont="1" applyFill="1" applyBorder="1" applyAlignment="1">
      <alignment horizontal="left" vertical="top" wrapText="1" indent="1"/>
    </xf>
    <xf numFmtId="168" fontId="15" fillId="9" borderId="0" xfId="13" applyNumberFormat="1" applyFont="1" applyFill="1" applyBorder="1" applyAlignment="1">
      <alignment horizontal="left" vertical="center" wrapText="1" indent="1"/>
    </xf>
    <xf numFmtId="0" fontId="17" fillId="9" borderId="0" xfId="13" applyFont="1" applyFill="1" applyBorder="1" applyAlignment="1">
      <alignment horizontal="left" vertical="top" wrapText="1" indent="1"/>
    </xf>
    <xf numFmtId="0" fontId="23" fillId="0" borderId="4" xfId="2" applyFont="1" applyFill="1" applyBorder="1" applyAlignment="1">
      <alignment horizontal="left" vertical="top" indent="1"/>
    </xf>
    <xf numFmtId="0" fontId="24" fillId="0" borderId="9" xfId="2" applyFont="1" applyFill="1" applyBorder="1" applyAlignment="1">
      <alignment horizontal="left" vertical="top" indent="1"/>
    </xf>
    <xf numFmtId="0" fontId="25" fillId="0" borderId="10" xfId="2" applyFont="1" applyFill="1" applyBorder="1" applyAlignment="1">
      <alignment horizontal="left" vertical="top" indent="1"/>
    </xf>
    <xf numFmtId="0" fontId="26" fillId="0" borderId="11" xfId="2" applyFont="1" applyFill="1" applyBorder="1" applyAlignment="1">
      <alignment horizontal="left" vertical="top" indent="1"/>
    </xf>
    <xf numFmtId="0" fontId="17" fillId="10" borderId="0" xfId="13" applyFont="1" applyFill="1" applyBorder="1" applyAlignment="1">
      <alignment horizontal="left" vertical="top" wrapText="1" indent="1"/>
    </xf>
    <xf numFmtId="0" fontId="17" fillId="11" borderId="0" xfId="0" applyFont="1" applyFill="1" applyBorder="1" applyAlignment="1">
      <alignment horizontal="left" vertical="top" wrapText="1" indent="1"/>
    </xf>
    <xf numFmtId="0" fontId="27" fillId="0" borderId="0" xfId="0" applyFont="1" applyBorder="1" applyAlignment="1">
      <alignment horizontal="left" vertical="top" wrapText="1" indent="1"/>
    </xf>
    <xf numFmtId="0" fontId="20" fillId="0" borderId="0" xfId="5" applyFont="1" applyFill="1" applyBorder="1">
      <alignment vertical="center"/>
    </xf>
    <xf numFmtId="0" fontId="13" fillId="6" borderId="0" xfId="11" applyFont="1" applyFill="1" applyBorder="1" applyAlignment="1">
      <alignment horizontal="left" vertical="center" wrapText="1" indent="1"/>
    </xf>
    <xf numFmtId="0" fontId="17" fillId="6" borderId="0" xfId="11" applyFont="1" applyFill="1" applyBorder="1" applyAlignment="1">
      <alignment horizontal="left" vertical="top" wrapText="1" indent="1"/>
    </xf>
    <xf numFmtId="0" fontId="12" fillId="0" borderId="4" xfId="15" applyFont="1" applyFill="1" applyBorder="1" applyAlignment="1">
      <alignment horizontal="center" vertical="top"/>
    </xf>
    <xf numFmtId="0" fontId="19" fillId="0" borderId="0" xfId="5" applyFont="1" applyFill="1" applyBorder="1">
      <alignment vertical="center"/>
    </xf>
    <xf numFmtId="0" fontId="13" fillId="7" borderId="0" xfId="11" applyFont="1" applyFill="1" applyBorder="1" applyAlignment="1">
      <alignment horizontal="left" vertical="center" wrapText="1" indent="1"/>
    </xf>
    <xf numFmtId="0" fontId="17" fillId="7" borderId="0" xfId="11" applyFont="1" applyFill="1" applyBorder="1" applyAlignment="1">
      <alignment horizontal="left" vertical="top" wrapText="1" indent="1"/>
    </xf>
    <xf numFmtId="0" fontId="22" fillId="0" borderId="0" xfId="5" applyFont="1" applyFill="1" applyBorder="1">
      <alignment vertical="center"/>
    </xf>
    <xf numFmtId="0" fontId="13" fillId="9" borderId="0" xfId="11" applyFont="1" applyFill="1" applyBorder="1" applyAlignment="1">
      <alignment horizontal="left" vertical="center" wrapText="1" indent="1"/>
    </xf>
    <xf numFmtId="0" fontId="17" fillId="9" borderId="0" xfId="11" applyFont="1" applyFill="1" applyBorder="1" applyAlignment="1">
      <alignment horizontal="left" vertical="top" wrapText="1" indent="1"/>
    </xf>
    <xf numFmtId="0" fontId="21" fillId="0" borderId="0" xfId="5" applyFont="1" applyFill="1" applyBorder="1">
      <alignment vertical="center"/>
    </xf>
    <xf numFmtId="0" fontId="13" fillId="8" borderId="0" xfId="11" applyFont="1" applyFill="1" applyBorder="1" applyAlignment="1">
      <alignment horizontal="left" vertical="center" wrapText="1" indent="1"/>
    </xf>
    <xf numFmtId="0" fontId="17" fillId="8" borderId="0" xfId="11" applyFont="1" applyFill="1" applyBorder="1" applyAlignment="1">
      <alignment horizontal="left" vertical="top" wrapText="1" indent="1"/>
    </xf>
    <xf numFmtId="0" fontId="17" fillId="10" borderId="0" xfId="0" applyFont="1" applyFill="1" applyBorder="1" applyAlignment="1">
      <alignment horizontal="left" vertical="top" wrapText="1" indent="1"/>
    </xf>
    <xf numFmtId="0" fontId="29" fillId="12" borderId="0" xfId="17" applyFont="1" applyFill="1" applyAlignment="1">
      <alignment horizontal="left" vertical="center" wrapText="1"/>
    </xf>
    <xf numFmtId="0" fontId="17" fillId="12" borderId="0" xfId="0" applyFont="1" applyFill="1" applyBorder="1" applyAlignment="1">
      <alignment horizontal="left" vertical="top" wrapText="1" indent="1"/>
    </xf>
  </cellXfs>
  <cellStyles count="18">
    <cellStyle name="40% - Accent1" xfId="1" builtinId="31" customBuiltin="1"/>
    <cellStyle name="Accent1" xfId="3" builtinId="29" customBuiltin="1"/>
    <cellStyle name="Accent5" xfId="4" builtinId="45" customBuiltin="1"/>
    <cellStyle name="Banded" xfId="13" xr:uid="{00000000-0005-0000-0000-000003000000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2" xr:uid="{00000000-0005-0000-0000-000008000000}"/>
    <cellStyle name="Heading 1" xfId="2" builtinId="16" customBuiltin="1"/>
    <cellStyle name="Heading 2" xfId="15" builtinId="17" customBuiltin="1"/>
    <cellStyle name="Heading 3" xfId="16" builtinId="18" customBuiltin="1"/>
    <cellStyle name="Heading 4" xfId="11" builtinId="19" customBuiltin="1"/>
    <cellStyle name="Hyperlink" xfId="17" builtinId="8"/>
    <cellStyle name="Normal" xfId="0" builtinId="0" customBuiltin="1"/>
    <cellStyle name="Percent" xfId="10" builtinId="5" customBuiltin="1"/>
    <cellStyle name="Settings Entry" xfId="14" xr:uid="{00000000-0005-0000-0000-00000F000000}"/>
    <cellStyle name="Title" xfId="5" builtinId="15" customBuiltin="1"/>
  </cellStyles>
  <dxfs count="24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1154487</xdr:colOff>
      <xdr:row>1</xdr:row>
      <xdr:rowOff>1143000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567E095-C860-4403-9531-4927C6D0D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7924800" y="114300"/>
          <a:ext cx="1154487" cy="1143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1173480</xdr:colOff>
      <xdr:row>1</xdr:row>
      <xdr:rowOff>68580</xdr:rowOff>
    </xdr:from>
    <xdr:to>
      <xdr:col>7</xdr:col>
      <xdr:colOff>1032567</xdr:colOff>
      <xdr:row>1</xdr:row>
      <xdr:rowOff>1211580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CF43F80-E9CD-4FAA-937E-7B2D22D17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7802880" y="182880"/>
          <a:ext cx="1154487" cy="1143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1154487</xdr:colOff>
      <xdr:row>1</xdr:row>
      <xdr:rowOff>1143000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37BD1A8-9751-4A79-AC6E-4C1647970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7924800" y="114300"/>
          <a:ext cx="1154487" cy="1143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152400</xdr:colOff>
      <xdr:row>1</xdr:row>
      <xdr:rowOff>99060</xdr:rowOff>
    </xdr:from>
    <xdr:to>
      <xdr:col>8</xdr:col>
      <xdr:colOff>11487</xdr:colOff>
      <xdr:row>1</xdr:row>
      <xdr:rowOff>1242060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6300B8F-EFE9-4633-AD88-D6CB4F2175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8077200" y="213360"/>
          <a:ext cx="1154487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1154487</xdr:colOff>
      <xdr:row>1</xdr:row>
      <xdr:rowOff>1143000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BA2153F-5841-4FD3-993D-DED12E56C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7924800" y="114300"/>
          <a:ext cx="1154487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1154487</xdr:colOff>
      <xdr:row>1</xdr:row>
      <xdr:rowOff>1143000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B8C6CF5-2569-49F7-9A49-99F89CFB3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7924800" y="114300"/>
          <a:ext cx="1154487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1154487</xdr:colOff>
      <xdr:row>1</xdr:row>
      <xdr:rowOff>1143000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BAFC1A4-961C-43AE-A7DE-B3A8772D0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7924800" y="114300"/>
          <a:ext cx="1154487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1154487</xdr:colOff>
      <xdr:row>1</xdr:row>
      <xdr:rowOff>1143000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31222F9-EF5B-46C3-970E-036CEDE90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7924800" y="114300"/>
          <a:ext cx="1154487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1154487</xdr:colOff>
      <xdr:row>1</xdr:row>
      <xdr:rowOff>1143000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0BCB7C7-9A04-44C9-B912-C4304070B1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7924800" y="114300"/>
          <a:ext cx="1154487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1154487</xdr:colOff>
      <xdr:row>1</xdr:row>
      <xdr:rowOff>1143000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0A40C8F-612D-466E-94DD-B80011E9D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7924800" y="114300"/>
          <a:ext cx="1154487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1258224</xdr:colOff>
      <xdr:row>1</xdr:row>
      <xdr:rowOff>45720</xdr:rowOff>
    </xdr:from>
    <xdr:to>
      <xdr:col>7</xdr:col>
      <xdr:colOff>1117311</xdr:colOff>
      <xdr:row>1</xdr:row>
      <xdr:rowOff>1188720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7887624" y="160020"/>
          <a:ext cx="1154487" cy="1143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1154487</xdr:colOff>
      <xdr:row>1</xdr:row>
      <xdr:rowOff>1143000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D557234-9BD9-41FF-8BCA-15858B3BE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7924800" y="118533"/>
          <a:ext cx="1154487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5">
      <a:majorFont>
        <a:latin typeface="Cambria"/>
        <a:ea typeface=""/>
        <a:cs typeface=""/>
      </a:majorFont>
      <a:minorFont>
        <a:latin typeface="Lucida Br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  <pageSetUpPr autoPageBreaks="0" fitToPage="1"/>
  </sheetPr>
  <dimension ref="A1:L15"/>
  <sheetViews>
    <sheetView showGridLines="0" topLeftCell="A7" zoomScaleNormal="100" workbookViewId="0">
      <selection activeCell="K6" sqref="K6"/>
    </sheetView>
  </sheetViews>
  <sheetFormatPr defaultColWidth="8.90625" defaultRowHeight="13.8" x14ac:dyDescent="0.25"/>
  <cols>
    <col min="1" max="1" width="1.81640625" style="1" customWidth="1"/>
    <col min="2" max="8" width="15.453125" style="1" customWidth="1"/>
    <col min="9" max="9" width="1.81640625" style="2" customWidth="1"/>
    <col min="10" max="10" width="8.81640625" style="2" customWidth="1"/>
    <col min="11" max="12" width="12.453125" style="2" customWidth="1"/>
    <col min="13" max="13" width="1.81640625" style="2" customWidth="1"/>
    <col min="14" max="16384" width="8.90625" style="2"/>
  </cols>
  <sheetData>
    <row r="1" spans="1:12" ht="9" customHeight="1" x14ac:dyDescent="0.25">
      <c r="I1" s="2" t="s">
        <v>2</v>
      </c>
    </row>
    <row r="2" spans="1:12" ht="100.5" customHeight="1" x14ac:dyDescent="0.25">
      <c r="B2" s="32" t="str">
        <f>"January "&amp;CalendarYear</f>
        <v>January 2022</v>
      </c>
      <c r="C2" s="32"/>
      <c r="D2" s="32"/>
      <c r="E2" s="3"/>
      <c r="F2" s="3"/>
      <c r="G2" s="3"/>
      <c r="H2" s="4"/>
    </row>
    <row r="3" spans="1:12" s="5" customFormat="1" ht="19.5" customHeight="1" thickBot="1" x14ac:dyDescent="0.3">
      <c r="A3" s="1"/>
      <c r="B3" s="25" t="str">
        <f>WeekStart</f>
        <v>Sunday</v>
      </c>
      <c r="C3" s="25" t="str">
        <f t="shared" ref="C3:H3" si="0">TEXT(C4,"dddd")</f>
        <v>pirmdiena</v>
      </c>
      <c r="D3" s="25" t="str">
        <f t="shared" si="0"/>
        <v>otrdiena</v>
      </c>
      <c r="E3" s="25" t="str">
        <f t="shared" si="0"/>
        <v>trešdiena</v>
      </c>
      <c r="F3" s="25" t="str">
        <f t="shared" si="0"/>
        <v>ceturtdiena</v>
      </c>
      <c r="G3" s="25" t="str">
        <f t="shared" si="0"/>
        <v>piektdiena</v>
      </c>
      <c r="H3" s="25" t="str">
        <f t="shared" si="0"/>
        <v>sestdiena</v>
      </c>
      <c r="K3" s="35" t="s">
        <v>3</v>
      </c>
      <c r="L3" s="35"/>
    </row>
    <row r="4" spans="1:12" s="8" customFormat="1" ht="19.5" customHeight="1" x14ac:dyDescent="0.25">
      <c r="A4" s="7"/>
      <c r="B4" s="11">
        <f t="array" ref="B4:H4">DaysAndWeeks+DATE(CalendarYear,1,1)-WEEKDAY(DATE(CalendarYear,1,1),(WeekStart="Monday")+1)+1</f>
        <v>44556</v>
      </c>
      <c r="C4" s="11">
        <v>44557</v>
      </c>
      <c r="D4" s="11">
        <v>44558</v>
      </c>
      <c r="E4" s="11">
        <v>44559</v>
      </c>
      <c r="F4" s="11">
        <v>44560</v>
      </c>
      <c r="G4" s="11">
        <v>44561</v>
      </c>
      <c r="H4" s="11">
        <v>44562</v>
      </c>
      <c r="K4" s="16" t="s">
        <v>4</v>
      </c>
      <c r="L4" s="17" t="s">
        <v>5</v>
      </c>
    </row>
    <row r="5" spans="1:12" s="12" customFormat="1" ht="48" customHeight="1" x14ac:dyDescent="0.25">
      <c r="A5" s="6"/>
      <c r="B5" s="9"/>
      <c r="C5" s="9"/>
      <c r="D5" s="9"/>
      <c r="E5" s="9"/>
      <c r="F5" s="9"/>
      <c r="G5" s="9"/>
      <c r="H5" s="9"/>
      <c r="K5" s="14">
        <v>2022</v>
      </c>
      <c r="L5" s="15" t="s">
        <v>0</v>
      </c>
    </row>
    <row r="6" spans="1:12" s="8" customFormat="1" ht="19.5" customHeight="1" x14ac:dyDescent="0.25">
      <c r="A6" s="7"/>
      <c r="B6" s="10">
        <f t="array" ref="B6:H6">DaysAndWeeks+DATE(CalendarYear,1,1)-WEEKDAY(DATE(CalendarYear,1,1),(WeekStart="Monday")+1)+8</f>
        <v>44563</v>
      </c>
      <c r="C6" s="10">
        <v>44564</v>
      </c>
      <c r="D6" s="10">
        <v>44565</v>
      </c>
      <c r="E6" s="10">
        <v>44566</v>
      </c>
      <c r="F6" s="10">
        <v>44567</v>
      </c>
      <c r="G6" s="10">
        <v>44568</v>
      </c>
      <c r="H6" s="10">
        <v>44569</v>
      </c>
    </row>
    <row r="7" spans="1:12" s="12" customFormat="1" ht="48" customHeight="1" x14ac:dyDescent="0.25">
      <c r="A7" s="6"/>
      <c r="B7" s="13"/>
      <c r="C7" s="13"/>
      <c r="D7" s="13"/>
      <c r="E7" s="13"/>
      <c r="F7" s="13"/>
      <c r="G7" s="13"/>
      <c r="H7" s="13"/>
    </row>
    <row r="8" spans="1:12" s="8" customFormat="1" ht="19.5" customHeight="1" x14ac:dyDescent="0.25">
      <c r="A8" s="7"/>
      <c r="B8" s="11">
        <f t="array" ref="B8:H8">DaysAndWeeks+DATE(CalendarYear,1,1)-WEEKDAY(DATE(CalendarYear,1,1),(WeekStart="Monday")+1)+15</f>
        <v>44570</v>
      </c>
      <c r="C8" s="11">
        <v>44571</v>
      </c>
      <c r="D8" s="11">
        <v>44572</v>
      </c>
      <c r="E8" s="11">
        <v>44573</v>
      </c>
      <c r="F8" s="11">
        <v>44574</v>
      </c>
      <c r="G8" s="11">
        <v>44575</v>
      </c>
      <c r="H8" s="11">
        <v>44576</v>
      </c>
    </row>
    <row r="9" spans="1:12" s="12" customFormat="1" ht="48" customHeight="1" x14ac:dyDescent="0.25">
      <c r="A9" s="6"/>
      <c r="B9" s="9"/>
      <c r="C9" s="9"/>
      <c r="D9" s="9"/>
      <c r="E9" s="9"/>
      <c r="F9" s="9"/>
      <c r="G9" s="9"/>
      <c r="H9" s="9"/>
    </row>
    <row r="10" spans="1:12" s="8" customFormat="1" ht="19.5" customHeight="1" x14ac:dyDescent="0.25">
      <c r="A10" s="7"/>
      <c r="B10" s="10">
        <f t="array" ref="B10:H10">DaysAndWeeks+DATE(CalendarYear,1,1)-WEEKDAY(DATE(CalendarYear,1,1),(WeekStart="Monday")+1)+22</f>
        <v>44577</v>
      </c>
      <c r="C10" s="10">
        <v>44578</v>
      </c>
      <c r="D10" s="10">
        <v>44579</v>
      </c>
      <c r="E10" s="10">
        <v>44580</v>
      </c>
      <c r="F10" s="10">
        <v>44581</v>
      </c>
      <c r="G10" s="10">
        <v>44582</v>
      </c>
      <c r="H10" s="10">
        <v>44583</v>
      </c>
    </row>
    <row r="11" spans="1:12" s="12" customFormat="1" ht="48" customHeight="1" x14ac:dyDescent="0.25">
      <c r="A11" s="6"/>
      <c r="B11" s="13"/>
      <c r="C11" s="13"/>
      <c r="D11" s="13"/>
      <c r="E11" s="13"/>
      <c r="F11" s="13"/>
      <c r="G11" s="13"/>
      <c r="H11" s="13"/>
    </row>
    <row r="12" spans="1:12" s="8" customFormat="1" ht="19.5" customHeight="1" x14ac:dyDescent="0.25">
      <c r="A12" s="7"/>
      <c r="B12" s="11">
        <f t="array" ref="B12:H12">DaysAndWeeks+DATE(CalendarYear,1,1)-WEEKDAY(DATE(CalendarYear,1,1),(WeekStart="Monday")+1)+29</f>
        <v>44584</v>
      </c>
      <c r="C12" s="11">
        <v>44585</v>
      </c>
      <c r="D12" s="11">
        <v>44586</v>
      </c>
      <c r="E12" s="11">
        <v>44587</v>
      </c>
      <c r="F12" s="11">
        <v>44588</v>
      </c>
      <c r="G12" s="11">
        <v>44589</v>
      </c>
      <c r="H12" s="11">
        <v>44590</v>
      </c>
    </row>
    <row r="13" spans="1:12" s="12" customFormat="1" ht="48" customHeight="1" x14ac:dyDescent="0.25">
      <c r="A13" s="6"/>
      <c r="B13" s="9"/>
      <c r="C13" s="9"/>
      <c r="D13" s="9"/>
      <c r="E13" s="9"/>
      <c r="F13" s="9"/>
      <c r="G13" s="9"/>
      <c r="H13" s="9"/>
    </row>
    <row r="14" spans="1:12" s="8" customFormat="1" ht="19.5" customHeight="1" x14ac:dyDescent="0.25">
      <c r="A14" s="7"/>
      <c r="B14" s="10">
        <f t="array" ref="B14:C14">DaysAndWeeks+DATE(CalendarYear,1,1)-WEEKDAY(DATE(CalendarYear,1,1),(WeekStart="Monday")+1)+36</f>
        <v>44591</v>
      </c>
      <c r="C14" s="10">
        <v>44592</v>
      </c>
      <c r="D14" s="33" t="s">
        <v>1</v>
      </c>
      <c r="E14" s="33"/>
      <c r="F14" s="33"/>
      <c r="G14" s="33"/>
      <c r="H14" s="33"/>
    </row>
    <row r="15" spans="1:12" s="12" customFormat="1" ht="48" customHeight="1" x14ac:dyDescent="0.25">
      <c r="A15" s="6"/>
      <c r="B15" s="13"/>
      <c r="C15" s="13"/>
      <c r="D15" s="34"/>
      <c r="E15" s="34"/>
      <c r="F15" s="34"/>
      <c r="G15" s="34"/>
      <c r="H15" s="34"/>
    </row>
  </sheetData>
  <mergeCells count="4">
    <mergeCell ref="B2:D2"/>
    <mergeCell ref="D14:H14"/>
    <mergeCell ref="D15:H15"/>
    <mergeCell ref="K3:L3"/>
  </mergeCells>
  <phoneticPr fontId="1" type="noConversion"/>
  <conditionalFormatting sqref="B12:H12 B14:C14">
    <cfRule type="expression" dxfId="23" priority="24">
      <formula>AND(DAY(B12)&gt;=1,DAY(B12)&lt;=15)</formula>
    </cfRule>
  </conditionalFormatting>
  <conditionalFormatting sqref="B4:G4">
    <cfRule type="expression" dxfId="22" priority="23">
      <formula>DAY(B4)&gt;8</formula>
    </cfRule>
  </conditionalFormatting>
  <dataValidations count="13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L5" xr:uid="{00000000-0002-0000-0000-000000000000}">
      <formula1>"Sunday, Monday"</formula1>
    </dataValidation>
    <dataValidation allowBlank="1" showInputMessage="1" showErrorMessage="1" prompt="Create a custom one-month calendar in this workbook. Customize year and starting day of the week for all months with this January worksheet. Each month is on a separate worksheet." sqref="A1" xr:uid="{00000000-0002-0000-0000-000001000000}"/>
    <dataValidation allowBlank="1" showInputMessage="1" showErrorMessage="1" prompt="Enter year in cell below" sqref="K4" xr:uid="{00000000-0002-0000-0000-000002000000}"/>
    <dataValidation allowBlank="1" showInputMessage="1" showErrorMessage="1" prompt="Select week start day in cell below" sqref="L4" xr:uid="{00000000-0002-0000-0000-000003000000}"/>
    <dataValidation allowBlank="1" showInputMessage="1" showErrorMessage="1" prompt="Enter year in this cell" sqref="K5" xr:uid="{00000000-0002-0000-0000-000004000000}"/>
    <dataValidation allowBlank="1" showInputMessage="1" showErrorMessage="1" prompt="This row contains weekday names for this calendar. This cell contains the starting day of the week. To change week start day, enter a new weekday in cell L5, in this worksheet." sqref="B3" xr:uid="{00000000-0002-0000-0000-000005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000-000006000000}"/>
    <dataValidation allowBlank="1" showInputMessage="1" showErrorMessage="1" prompt="The year in this cell is automatically updated based on the year entered in cell K5. Calendar below has dates for previous and next month with lighter font shade." sqref="B2:D2" xr:uid="{00000000-0002-0000-0000-000007000000}"/>
    <dataValidation allowBlank="1" showInputMessage="1" showErrorMessage="1" prompt="Automatically determined weekday" sqref="C3:H3" xr:uid="{00000000-0002-0000-0000-000008000000}"/>
    <dataValidation allowBlank="1" showInputMessage="1" showErrorMessage="1" prompt="This row &amp; rows 7, 9, 11, 13, &amp; 15 are cells for entering daily notes related to the calendar day in the cell above." sqref="B5" xr:uid="{00000000-0002-0000-0000-000009000000}"/>
    <dataValidation allowBlank="1" showInputMessage="1" prompt="Enter monthly Notes in this cell" sqref="D15:H15" xr:uid="{00000000-0002-0000-0000-00000A000000}"/>
    <dataValidation allowBlank="1" showInputMessage="1" prompt="Enter monthly Notes in cell below" sqref="D14:H14" xr:uid="{00000000-0002-0000-0000-00000B000000}"/>
    <dataValidation allowBlank="1" showInputMessage="1" showErrorMessage="1" prompt="Enter year and select calendar start day in cells below. These Calendar Settings cells will not print" sqref="K3" xr:uid="{00000000-0002-0000-0000-00000C000000}"/>
  </dataValidations>
  <printOptions horizontalCentered="1"/>
  <pageMargins left="0.25" right="0.25" top="0.5" bottom="0.5" header="0.3" footer="0.3"/>
  <pageSetup orientation="landscape" r:id="rId1"/>
  <headerFooter differentFirst="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5" tint="0.59999389629810485"/>
    <pageSetUpPr fitToPage="1"/>
  </sheetPr>
  <dimension ref="A1:I15"/>
  <sheetViews>
    <sheetView showGridLines="0" topLeftCell="A4" workbookViewId="0">
      <selection activeCell="B11" sqref="B11"/>
    </sheetView>
  </sheetViews>
  <sheetFormatPr defaultColWidth="8.90625" defaultRowHeight="13.8" x14ac:dyDescent="0.25"/>
  <cols>
    <col min="1" max="1" width="1.81640625" style="1" customWidth="1"/>
    <col min="2" max="8" width="15.453125" style="1" customWidth="1"/>
    <col min="9" max="9" width="1.81640625" style="1" customWidth="1"/>
    <col min="10" max="10" width="10.6328125" style="18" customWidth="1"/>
    <col min="11" max="16384" width="8.90625" style="18"/>
  </cols>
  <sheetData>
    <row r="1" spans="1:9" s="1" customFormat="1" ht="9" customHeight="1" x14ac:dyDescent="0.25">
      <c r="I1" s="1" t="s">
        <v>2</v>
      </c>
    </row>
    <row r="2" spans="1:9" s="2" customFormat="1" ht="100.5" customHeight="1" x14ac:dyDescent="0.25">
      <c r="B2" s="42" t="str">
        <f>"October "&amp;CalendarYear</f>
        <v>October 2022</v>
      </c>
      <c r="C2" s="42"/>
      <c r="D2" s="42"/>
      <c r="E2" s="3"/>
      <c r="F2" s="3"/>
      <c r="G2" s="3"/>
      <c r="H2" s="4"/>
    </row>
    <row r="3" spans="1:9" s="5" customFormat="1" ht="19.5" customHeight="1" thickBot="1" x14ac:dyDescent="0.3">
      <c r="A3" s="1"/>
      <c r="B3" s="28" t="str">
        <f>WeekStart</f>
        <v>Sunday</v>
      </c>
      <c r="C3" s="28" t="str">
        <f t="shared" ref="C3:H3" si="0">TEXT(C4,"dddd")</f>
        <v>pirmdiena</v>
      </c>
      <c r="D3" s="28" t="str">
        <f t="shared" si="0"/>
        <v>otrdiena</v>
      </c>
      <c r="E3" s="28" t="str">
        <f t="shared" si="0"/>
        <v>trešdiena</v>
      </c>
      <c r="F3" s="28" t="str">
        <f t="shared" si="0"/>
        <v>ceturtdiena</v>
      </c>
      <c r="G3" s="28" t="str">
        <f t="shared" si="0"/>
        <v>piektdiena</v>
      </c>
      <c r="H3" s="28" t="str">
        <f t="shared" si="0"/>
        <v>sestdiena</v>
      </c>
    </row>
    <row r="4" spans="1:9" s="8" customFormat="1" ht="19.5" customHeight="1" x14ac:dyDescent="0.25">
      <c r="A4" s="7"/>
      <c r="B4" s="11">
        <f t="array" ref="B4:H4">DaysAndWeeks+DATE(CalendarYear,10,1)-WEEKDAY(DATE(CalendarYear,10,1),(WeekStart="Monday")+1)+1</f>
        <v>44829</v>
      </c>
      <c r="C4" s="11">
        <v>44830</v>
      </c>
      <c r="D4" s="11">
        <v>44831</v>
      </c>
      <c r="E4" s="11">
        <v>44832</v>
      </c>
      <c r="F4" s="11">
        <v>44833</v>
      </c>
      <c r="G4" s="11">
        <v>44834</v>
      </c>
      <c r="H4" s="11">
        <v>44835</v>
      </c>
    </row>
    <row r="5" spans="1:9" s="12" customFormat="1" ht="48" customHeight="1" x14ac:dyDescent="0.25">
      <c r="A5" s="6"/>
      <c r="B5" s="9"/>
      <c r="C5" s="9"/>
      <c r="D5" s="9"/>
      <c r="E5" s="9"/>
      <c r="F5" s="9"/>
      <c r="G5" s="9"/>
      <c r="H5" s="9"/>
    </row>
    <row r="6" spans="1:9" s="8" customFormat="1" ht="19.5" customHeight="1" x14ac:dyDescent="0.25">
      <c r="A6" s="7"/>
      <c r="B6" s="21">
        <f t="array" ref="B6:H6">DaysAndWeeks+DATE(CalendarYear,10,1)-WEEKDAY(DATE(CalendarYear,10,1),(WeekStart="Monday")+1)+8</f>
        <v>44836</v>
      </c>
      <c r="C6" s="21">
        <v>44837</v>
      </c>
      <c r="D6" s="21">
        <v>44838</v>
      </c>
      <c r="E6" s="21">
        <v>44839</v>
      </c>
      <c r="F6" s="21">
        <v>44840</v>
      </c>
      <c r="G6" s="21">
        <v>44841</v>
      </c>
      <c r="H6" s="21">
        <v>44842</v>
      </c>
    </row>
    <row r="7" spans="1:9" s="12" customFormat="1" ht="48" customHeight="1" x14ac:dyDescent="0.25">
      <c r="A7" s="6"/>
      <c r="B7" s="22"/>
      <c r="C7" s="30" t="s">
        <v>6</v>
      </c>
      <c r="D7" s="30" t="s">
        <v>6</v>
      </c>
      <c r="E7" s="22"/>
      <c r="F7" s="22"/>
      <c r="G7" s="22"/>
      <c r="H7" s="22"/>
    </row>
    <row r="8" spans="1:9" s="8" customFormat="1" ht="19.5" customHeight="1" x14ac:dyDescent="0.25">
      <c r="A8" s="7"/>
      <c r="B8" s="11">
        <f t="array" ref="B8:H8">DaysAndWeeks+DATE(CalendarYear,10,1)-WEEKDAY(DATE(CalendarYear,10,1),(WeekStart="Monday")+1)+15</f>
        <v>44843</v>
      </c>
      <c r="C8" s="11">
        <v>44844</v>
      </c>
      <c r="D8" s="11">
        <v>44845</v>
      </c>
      <c r="E8" s="11">
        <v>44846</v>
      </c>
      <c r="F8" s="11">
        <v>44847</v>
      </c>
      <c r="G8" s="11">
        <v>44848</v>
      </c>
      <c r="H8" s="11">
        <v>44849</v>
      </c>
    </row>
    <row r="9" spans="1:9" s="12" customFormat="1" ht="48" customHeight="1" x14ac:dyDescent="0.25">
      <c r="A9" s="6"/>
      <c r="B9" s="9"/>
      <c r="C9" s="30" t="s">
        <v>6</v>
      </c>
      <c r="D9" s="30" t="s">
        <v>10</v>
      </c>
      <c r="E9" s="31"/>
      <c r="F9" s="31"/>
      <c r="G9" s="9"/>
      <c r="H9" s="31"/>
    </row>
    <row r="10" spans="1:9" s="8" customFormat="1" ht="19.5" customHeight="1" x14ac:dyDescent="0.25">
      <c r="A10" s="7"/>
      <c r="B10" s="21">
        <f t="array" ref="B10:H10">DaysAndWeeks+DATE(CalendarYear,10,1)-WEEKDAY(DATE(CalendarYear,10,1),(WeekStart="Monday")+1)+22</f>
        <v>44850</v>
      </c>
      <c r="C10" s="21">
        <v>44851</v>
      </c>
      <c r="D10" s="21">
        <v>44852</v>
      </c>
      <c r="E10" s="21">
        <v>44853</v>
      </c>
      <c r="F10" s="21">
        <v>44854</v>
      </c>
      <c r="G10" s="21">
        <v>44855</v>
      </c>
      <c r="H10" s="21">
        <v>44856</v>
      </c>
    </row>
    <row r="11" spans="1:9" s="12" customFormat="1" ht="48" customHeight="1" x14ac:dyDescent="0.25">
      <c r="A11" s="6"/>
      <c r="B11" s="45" t="s">
        <v>9</v>
      </c>
      <c r="C11" s="30" t="s">
        <v>6</v>
      </c>
      <c r="D11" s="30" t="s">
        <v>6</v>
      </c>
      <c r="E11" s="22"/>
      <c r="F11" s="22"/>
      <c r="G11" s="22"/>
      <c r="H11" s="22"/>
    </row>
    <row r="12" spans="1:9" s="8" customFormat="1" ht="19.5" customHeight="1" x14ac:dyDescent="0.25">
      <c r="A12" s="7"/>
      <c r="B12" s="11">
        <f t="array" ref="B12:H12">DaysAndWeeks+DATE(CalendarYear,10,1)-WEEKDAY(DATE(CalendarYear,10,1),(WeekStart="Monday")+1)+29</f>
        <v>44857</v>
      </c>
      <c r="C12" s="11">
        <v>44858</v>
      </c>
      <c r="D12" s="11">
        <v>44859</v>
      </c>
      <c r="E12" s="11">
        <v>44860</v>
      </c>
      <c r="F12" s="11">
        <v>44861</v>
      </c>
      <c r="G12" s="11">
        <v>44862</v>
      </c>
      <c r="H12" s="11">
        <v>44863</v>
      </c>
    </row>
    <row r="13" spans="1:9" s="12" customFormat="1" ht="48" customHeight="1" x14ac:dyDescent="0.25">
      <c r="A13" s="6"/>
      <c r="B13" s="9"/>
      <c r="C13" s="30" t="s">
        <v>6</v>
      </c>
      <c r="D13" s="30" t="s">
        <v>6</v>
      </c>
      <c r="E13" s="9"/>
      <c r="F13" s="9"/>
      <c r="G13" s="9"/>
      <c r="H13" s="9"/>
    </row>
    <row r="14" spans="1:9" s="8" customFormat="1" ht="19.5" customHeight="1" x14ac:dyDescent="0.25">
      <c r="A14" s="7"/>
      <c r="B14" s="21">
        <f t="array" ref="B14:C14">DaysAndWeeks+DATE(CalendarYear,10,1)-WEEKDAY(DATE(CalendarYear,10,1),(WeekStart="Monday")+1)+36</f>
        <v>44864</v>
      </c>
      <c r="C14" s="21">
        <v>44865</v>
      </c>
      <c r="D14" s="43" t="s">
        <v>1</v>
      </c>
      <c r="E14" s="43"/>
      <c r="F14" s="43"/>
      <c r="G14" s="43"/>
      <c r="H14" s="43"/>
    </row>
    <row r="15" spans="1:9" s="12" customFormat="1" ht="48" customHeight="1" x14ac:dyDescent="0.25">
      <c r="A15" s="6"/>
      <c r="B15" s="22"/>
      <c r="C15" s="22"/>
      <c r="D15" s="44"/>
      <c r="E15" s="44"/>
      <c r="F15" s="44"/>
      <c r="G15" s="44"/>
      <c r="H15" s="44"/>
    </row>
  </sheetData>
  <mergeCells count="3">
    <mergeCell ref="B2:D2"/>
    <mergeCell ref="D14:H14"/>
    <mergeCell ref="D15:H15"/>
  </mergeCells>
  <conditionalFormatting sqref="B12:H12 B14:C14">
    <cfRule type="expression" dxfId="5" priority="2">
      <formula>AND(DAY(B12)&gt;=1,DAY(B12)&lt;=15)</formula>
    </cfRule>
  </conditionalFormatting>
  <conditionalFormatting sqref="B4:G4">
    <cfRule type="expression" dxfId="4" priority="1">
      <formula>DAY(B4)&gt;8</formula>
    </cfRule>
  </conditionalFormatting>
  <dataValidations count="8">
    <dataValidation allowBlank="1" showInputMessage="1" showErrorMessage="1" prompt="Automatically determined weekday" sqref="C3:H3" xr:uid="{00000000-0002-0000-0900-000000000000}"/>
    <dataValidation allowBlank="1" showInputMessage="1" showErrorMessage="1" prompt="October month calendar" sqref="A1" xr:uid="{00000000-0002-0000-09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9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900-000003000000}"/>
    <dataValidation allowBlank="1" showInputMessage="1" prompt="Enter monthly Notes in cell below" sqref="D14:H14" xr:uid="{00000000-0002-0000-0900-000004000000}"/>
    <dataValidation allowBlank="1" showInputMessage="1" prompt="Enter monthly Notes in this cell" sqref="D15:H15" xr:uid="{00000000-0002-0000-0900-000005000000}"/>
    <dataValidation allowBlank="1" showInputMessage="1" showErrorMessage="1" prompt="This row &amp; rows 7, 9, 11, 13, &amp; 15 are cells for entering daily notes related to the calendar day in the cell above." sqref="B5" xr:uid="{00000000-0002-0000-09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9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5" tint="0.59999389629810485"/>
    <pageSetUpPr fitToPage="1"/>
  </sheetPr>
  <dimension ref="A1:I15"/>
  <sheetViews>
    <sheetView showGridLines="0" workbookViewId="0">
      <selection activeCell="F13" sqref="F13"/>
    </sheetView>
  </sheetViews>
  <sheetFormatPr defaultColWidth="8.90625" defaultRowHeight="13.8" x14ac:dyDescent="0.25"/>
  <cols>
    <col min="1" max="1" width="1.81640625" style="1" customWidth="1"/>
    <col min="2" max="8" width="15.453125" style="1" customWidth="1"/>
    <col min="9" max="9" width="1.81640625" style="1" customWidth="1"/>
    <col min="10" max="10" width="10.6328125" style="18" customWidth="1"/>
    <col min="11" max="16384" width="8.90625" style="18"/>
  </cols>
  <sheetData>
    <row r="1" spans="1:9" s="1" customFormat="1" ht="9" customHeight="1" x14ac:dyDescent="0.25">
      <c r="I1" s="1" t="s">
        <v>2</v>
      </c>
    </row>
    <row r="2" spans="1:9" s="2" customFormat="1" ht="100.5" customHeight="1" x14ac:dyDescent="0.25">
      <c r="B2" s="42" t="str">
        <f>"November "&amp;CalendarYear</f>
        <v>November 2022</v>
      </c>
      <c r="C2" s="42"/>
      <c r="D2" s="42"/>
      <c r="E2" s="3"/>
      <c r="F2" s="3"/>
      <c r="G2" s="3"/>
      <c r="H2" s="4"/>
    </row>
    <row r="3" spans="1:9" s="5" customFormat="1" ht="19.5" customHeight="1" thickBot="1" x14ac:dyDescent="0.3">
      <c r="A3" s="1"/>
      <c r="B3" s="28" t="str">
        <f>WeekStart</f>
        <v>Sunday</v>
      </c>
      <c r="C3" s="28" t="str">
        <f t="shared" ref="C3:H3" si="0">TEXT(C4,"dddd")</f>
        <v>pirmdiena</v>
      </c>
      <c r="D3" s="28" t="str">
        <f t="shared" si="0"/>
        <v>otrdiena</v>
      </c>
      <c r="E3" s="28" t="str">
        <f t="shared" si="0"/>
        <v>trešdiena</v>
      </c>
      <c r="F3" s="28" t="str">
        <f t="shared" si="0"/>
        <v>ceturtdiena</v>
      </c>
      <c r="G3" s="28" t="str">
        <f t="shared" si="0"/>
        <v>piektdiena</v>
      </c>
      <c r="H3" s="28" t="str">
        <f t="shared" si="0"/>
        <v>sestdiena</v>
      </c>
    </row>
    <row r="4" spans="1:9" s="8" customFormat="1" ht="19.5" customHeight="1" x14ac:dyDescent="0.25">
      <c r="A4" s="7"/>
      <c r="B4" s="11">
        <f t="array" ref="B4:H4">DaysAndWeeks+DATE(CalendarYear,11,1)-WEEKDAY(DATE(CalendarYear,11,1),(WeekStart="Monday")+1)+1</f>
        <v>44864</v>
      </c>
      <c r="C4" s="11">
        <v>44865</v>
      </c>
      <c r="D4" s="11">
        <v>44866</v>
      </c>
      <c r="E4" s="11">
        <v>44867</v>
      </c>
      <c r="F4" s="11">
        <v>44868</v>
      </c>
      <c r="G4" s="11">
        <v>44869</v>
      </c>
      <c r="H4" s="11">
        <v>44870</v>
      </c>
    </row>
    <row r="5" spans="1:9" s="12" customFormat="1" ht="48" customHeight="1" x14ac:dyDescent="0.25">
      <c r="A5" s="6"/>
      <c r="B5" s="9"/>
      <c r="C5" s="30" t="s">
        <v>6</v>
      </c>
      <c r="D5" s="30" t="s">
        <v>6</v>
      </c>
      <c r="E5" s="9"/>
      <c r="F5" s="9"/>
      <c r="G5" s="9"/>
      <c r="H5" s="9"/>
    </row>
    <row r="6" spans="1:9" s="8" customFormat="1" ht="19.5" customHeight="1" x14ac:dyDescent="0.25">
      <c r="A6" s="7"/>
      <c r="B6" s="21">
        <f t="array" ref="B6:H6">DaysAndWeeks+DATE(CalendarYear,11,1)-WEEKDAY(DATE(CalendarYear,11,1),(WeekStart="Monday")+1)+8</f>
        <v>44871</v>
      </c>
      <c r="C6" s="21">
        <v>44872</v>
      </c>
      <c r="D6" s="21">
        <v>44873</v>
      </c>
      <c r="E6" s="21">
        <v>44874</v>
      </c>
      <c r="F6" s="21">
        <v>44875</v>
      </c>
      <c r="G6" s="21">
        <v>44876</v>
      </c>
      <c r="H6" s="21">
        <v>44877</v>
      </c>
    </row>
    <row r="7" spans="1:9" s="12" customFormat="1" ht="48" customHeight="1" x14ac:dyDescent="0.25">
      <c r="A7" s="6"/>
      <c r="B7" s="22"/>
      <c r="C7" s="30" t="s">
        <v>6</v>
      </c>
      <c r="D7" s="30" t="s">
        <v>6</v>
      </c>
      <c r="E7" s="22"/>
      <c r="F7" s="22"/>
      <c r="G7" s="22"/>
      <c r="H7" s="22"/>
    </row>
    <row r="8" spans="1:9" s="8" customFormat="1" ht="19.5" customHeight="1" x14ac:dyDescent="0.25">
      <c r="A8" s="7"/>
      <c r="B8" s="11">
        <f t="array" ref="B8:H8">DaysAndWeeks+DATE(CalendarYear,11,1)-WEEKDAY(DATE(CalendarYear,11,1),(WeekStart="Monday")+1)+15</f>
        <v>44878</v>
      </c>
      <c r="C8" s="11">
        <v>44879</v>
      </c>
      <c r="D8" s="11">
        <v>44880</v>
      </c>
      <c r="E8" s="11">
        <v>44881</v>
      </c>
      <c r="F8" s="11">
        <v>44882</v>
      </c>
      <c r="G8" s="11">
        <v>44883</v>
      </c>
      <c r="H8" s="11">
        <v>44884</v>
      </c>
    </row>
    <row r="9" spans="1:9" s="12" customFormat="1" ht="48" customHeight="1" x14ac:dyDescent="0.25">
      <c r="A9" s="6"/>
      <c r="B9" s="9"/>
      <c r="C9" s="30" t="s">
        <v>6</v>
      </c>
      <c r="D9" s="30" t="s">
        <v>6</v>
      </c>
      <c r="E9" s="9"/>
      <c r="F9" s="9"/>
      <c r="G9" s="9"/>
      <c r="H9" s="9"/>
    </row>
    <row r="10" spans="1:9" s="8" customFormat="1" ht="19.5" customHeight="1" x14ac:dyDescent="0.25">
      <c r="A10" s="7"/>
      <c r="B10" s="21">
        <f t="array" ref="B10:H10">DaysAndWeeks+DATE(CalendarYear,11,1)-WEEKDAY(DATE(CalendarYear,11,1),(WeekStart="Monday")+1)+22</f>
        <v>44885</v>
      </c>
      <c r="C10" s="21">
        <v>44886</v>
      </c>
      <c r="D10" s="21">
        <v>44887</v>
      </c>
      <c r="E10" s="21">
        <v>44888</v>
      </c>
      <c r="F10" s="21">
        <v>44889</v>
      </c>
      <c r="G10" s="21">
        <v>44890</v>
      </c>
      <c r="H10" s="21">
        <v>44891</v>
      </c>
    </row>
    <row r="11" spans="1:9" s="12" customFormat="1" ht="48" customHeight="1" x14ac:dyDescent="0.25">
      <c r="A11" s="6"/>
      <c r="B11" s="22"/>
      <c r="C11" s="30" t="s">
        <v>6</v>
      </c>
      <c r="D11" s="30" t="s">
        <v>6</v>
      </c>
      <c r="E11" s="22"/>
      <c r="F11" s="22"/>
      <c r="G11" s="22"/>
      <c r="H11" s="22"/>
    </row>
    <row r="12" spans="1:9" s="8" customFormat="1" ht="19.5" customHeight="1" x14ac:dyDescent="0.25">
      <c r="A12" s="7"/>
      <c r="B12" s="11">
        <f t="array" ref="B12:H12">DaysAndWeeks+DATE(CalendarYear,11,1)-WEEKDAY(DATE(CalendarYear,11,1),(WeekStart="Monday")+1)+29</f>
        <v>44892</v>
      </c>
      <c r="C12" s="11">
        <v>44893</v>
      </c>
      <c r="D12" s="11">
        <v>44894</v>
      </c>
      <c r="E12" s="11">
        <v>44895</v>
      </c>
      <c r="F12" s="11">
        <v>44896</v>
      </c>
      <c r="G12" s="11">
        <v>44897</v>
      </c>
      <c r="H12" s="11">
        <v>44898</v>
      </c>
    </row>
    <row r="13" spans="1:9" s="12" customFormat="1" ht="48" customHeight="1" x14ac:dyDescent="0.25">
      <c r="A13" s="6"/>
      <c r="B13" s="45" t="s">
        <v>12</v>
      </c>
      <c r="C13" s="30" t="s">
        <v>6</v>
      </c>
      <c r="D13" s="30" t="s">
        <v>6</v>
      </c>
      <c r="E13" s="9"/>
      <c r="F13" s="9"/>
      <c r="G13" s="9"/>
      <c r="H13" s="9"/>
    </row>
    <row r="14" spans="1:9" s="8" customFormat="1" ht="19.5" customHeight="1" x14ac:dyDescent="0.25">
      <c r="A14" s="7"/>
      <c r="B14" s="21">
        <f t="array" ref="B14:C14">DaysAndWeeks+DATE(CalendarYear,11,1)-WEEKDAY(DATE(CalendarYear,11,1),(WeekStart="Monday")+1)+36</f>
        <v>44899</v>
      </c>
      <c r="C14" s="21">
        <v>44900</v>
      </c>
      <c r="D14" s="43" t="s">
        <v>1</v>
      </c>
      <c r="E14" s="43"/>
      <c r="F14" s="43"/>
      <c r="G14" s="43"/>
      <c r="H14" s="43"/>
    </row>
    <row r="15" spans="1:9" s="12" customFormat="1" ht="48" customHeight="1" x14ac:dyDescent="0.25">
      <c r="A15" s="6"/>
      <c r="B15" s="22"/>
      <c r="C15" s="22"/>
      <c r="D15" s="44"/>
      <c r="E15" s="44"/>
      <c r="F15" s="44"/>
      <c r="G15" s="44"/>
      <c r="H15" s="44"/>
    </row>
  </sheetData>
  <mergeCells count="3">
    <mergeCell ref="B2:D2"/>
    <mergeCell ref="D14:H14"/>
    <mergeCell ref="D15:H15"/>
  </mergeCells>
  <conditionalFormatting sqref="B12:H12 B14:C14">
    <cfRule type="expression" dxfId="3" priority="2">
      <formula>AND(DAY(B12)&gt;=1,DAY(B12)&lt;=15)</formula>
    </cfRule>
  </conditionalFormatting>
  <conditionalFormatting sqref="B4:G4">
    <cfRule type="expression" dxfId="2" priority="1">
      <formula>DAY(B4)&gt;8</formula>
    </cfRule>
  </conditionalFormatting>
  <dataValidations count="8">
    <dataValidation allowBlank="1" showInputMessage="1" showErrorMessage="1" prompt="Automatically determined weekday" sqref="C3:H3" xr:uid="{00000000-0002-0000-0A00-000000000000}"/>
    <dataValidation allowBlank="1" showInputMessage="1" showErrorMessage="1" prompt="November month calendar" sqref="A1" xr:uid="{00000000-0002-0000-0A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A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A00-000003000000}"/>
    <dataValidation allowBlank="1" showInputMessage="1" showErrorMessage="1" prompt="This row &amp; rows 7, 9, 11, 13, &amp; 15 are cells for entering daily notes related to the calendar day in the cell above." sqref="B5" xr:uid="{00000000-0002-0000-0A00-000004000000}"/>
    <dataValidation allowBlank="1" showInputMessage="1" prompt="Enter monthly Notes in this cell" sqref="D15:H15" xr:uid="{00000000-0002-0000-0A00-000005000000}"/>
    <dataValidation allowBlank="1" showInputMessage="1" prompt="Enter monthly Notes in cell below" sqref="D14:H14" xr:uid="{00000000-0002-0000-0A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A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8" tint="0.59999389629810485"/>
    <pageSetUpPr fitToPage="1"/>
  </sheetPr>
  <dimension ref="A1:I15"/>
  <sheetViews>
    <sheetView showGridLines="0" topLeftCell="A4" workbookViewId="0">
      <selection activeCell="F11" sqref="E11:F11"/>
    </sheetView>
  </sheetViews>
  <sheetFormatPr defaultColWidth="8.90625" defaultRowHeight="13.8" x14ac:dyDescent="0.25"/>
  <cols>
    <col min="1" max="1" width="1.81640625" style="1" customWidth="1"/>
    <col min="2" max="8" width="15.453125" style="1" customWidth="1"/>
    <col min="9" max="9" width="1.81640625" style="1" customWidth="1"/>
    <col min="10" max="16384" width="8.90625" style="18"/>
  </cols>
  <sheetData>
    <row r="1" spans="1:9" s="1" customFormat="1" ht="9" customHeight="1" x14ac:dyDescent="0.25">
      <c r="I1" s="1" t="s">
        <v>2</v>
      </c>
    </row>
    <row r="2" spans="1:9" s="2" customFormat="1" ht="100.5" customHeight="1" x14ac:dyDescent="0.25">
      <c r="B2" s="32" t="str">
        <f>"December "&amp;CalendarYear</f>
        <v>December 2022</v>
      </c>
      <c r="C2" s="32"/>
      <c r="D2" s="32"/>
      <c r="E2" s="3"/>
      <c r="F2" s="3"/>
      <c r="G2" s="3"/>
      <c r="H2" s="4"/>
    </row>
    <row r="3" spans="1:9" s="5" customFormat="1" ht="19.5" customHeight="1" thickBot="1" x14ac:dyDescent="0.3">
      <c r="A3" s="1"/>
      <c r="B3" s="25" t="str">
        <f>WeekStart</f>
        <v>Sunday</v>
      </c>
      <c r="C3" s="25" t="str">
        <f t="shared" ref="C3:H3" si="0">TEXT(C4,"dddd")</f>
        <v>pirmdiena</v>
      </c>
      <c r="D3" s="25" t="str">
        <f t="shared" si="0"/>
        <v>otrdiena</v>
      </c>
      <c r="E3" s="25" t="str">
        <f t="shared" si="0"/>
        <v>trešdiena</v>
      </c>
      <c r="F3" s="25" t="str">
        <f t="shared" si="0"/>
        <v>ceturtdiena</v>
      </c>
      <c r="G3" s="25" t="str">
        <f t="shared" si="0"/>
        <v>piektdiena</v>
      </c>
      <c r="H3" s="25" t="str">
        <f t="shared" si="0"/>
        <v>sestdiena</v>
      </c>
    </row>
    <row r="4" spans="1:9" s="8" customFormat="1" ht="19.5" customHeight="1" x14ac:dyDescent="0.25">
      <c r="A4" s="7"/>
      <c r="B4" s="11">
        <f t="array" ref="B4:H4">DaysAndWeeks+DATE(CalendarYear,12,1)-WEEKDAY(DATE(CalendarYear,12,1),(WeekStart="Monday")+1)+1</f>
        <v>44892</v>
      </c>
      <c r="C4" s="11">
        <v>44893</v>
      </c>
      <c r="D4" s="11">
        <v>44894</v>
      </c>
      <c r="E4" s="11">
        <v>44895</v>
      </c>
      <c r="F4" s="11">
        <v>44896</v>
      </c>
      <c r="G4" s="11">
        <v>44897</v>
      </c>
      <c r="H4" s="11">
        <v>44898</v>
      </c>
    </row>
    <row r="5" spans="1:9" s="12" customFormat="1" ht="48" customHeight="1" x14ac:dyDescent="0.25">
      <c r="A5" s="6"/>
      <c r="B5" s="9"/>
      <c r="C5" s="9"/>
      <c r="D5" s="9"/>
      <c r="E5" s="9"/>
      <c r="F5" s="9"/>
      <c r="G5" s="9"/>
      <c r="H5" s="9"/>
    </row>
    <row r="6" spans="1:9" s="8" customFormat="1" ht="19.5" customHeight="1" x14ac:dyDescent="0.25">
      <c r="A6" s="7"/>
      <c r="B6" s="10">
        <f t="array" ref="B6:H6">DaysAndWeeks+DATE(CalendarYear,12,1)-WEEKDAY(DATE(CalendarYear,12,1),(WeekStart="Monday")+1)+8</f>
        <v>44899</v>
      </c>
      <c r="C6" s="10">
        <v>44900</v>
      </c>
      <c r="D6" s="10">
        <v>44901</v>
      </c>
      <c r="E6" s="10">
        <v>44902</v>
      </c>
      <c r="F6" s="10">
        <v>44903</v>
      </c>
      <c r="G6" s="10">
        <v>44904</v>
      </c>
      <c r="H6" s="10">
        <v>44905</v>
      </c>
    </row>
    <row r="7" spans="1:9" s="12" customFormat="1" ht="48" customHeight="1" x14ac:dyDescent="0.25">
      <c r="A7" s="6"/>
      <c r="B7" s="13"/>
      <c r="C7" s="30" t="s">
        <v>6</v>
      </c>
      <c r="D7" s="30" t="s">
        <v>6</v>
      </c>
      <c r="E7" s="13"/>
      <c r="F7" s="13"/>
      <c r="G7" s="13"/>
      <c r="H7" s="13"/>
    </row>
    <row r="8" spans="1:9" s="8" customFormat="1" ht="19.5" customHeight="1" x14ac:dyDescent="0.25">
      <c r="A8" s="7"/>
      <c r="B8" s="11">
        <f t="array" ref="B8:H8">DaysAndWeeks+DATE(CalendarYear,12,1)-WEEKDAY(DATE(CalendarYear,12,1),(WeekStart="Monday")+1)+15</f>
        <v>44906</v>
      </c>
      <c r="C8" s="11">
        <v>44907</v>
      </c>
      <c r="D8" s="11">
        <v>44908</v>
      </c>
      <c r="E8" s="11">
        <v>44909</v>
      </c>
      <c r="F8" s="11">
        <v>44910</v>
      </c>
      <c r="G8" s="11">
        <v>44911</v>
      </c>
      <c r="H8" s="11">
        <v>44912</v>
      </c>
    </row>
    <row r="9" spans="1:9" s="12" customFormat="1" ht="48" customHeight="1" x14ac:dyDescent="0.25">
      <c r="A9" s="6"/>
      <c r="B9" s="9"/>
      <c r="C9" s="30" t="s">
        <v>6</v>
      </c>
      <c r="D9" s="30" t="s">
        <v>6</v>
      </c>
      <c r="E9" s="9"/>
      <c r="F9" s="9"/>
      <c r="G9" s="9"/>
      <c r="H9" s="9"/>
    </row>
    <row r="10" spans="1:9" s="8" customFormat="1" ht="19.5" customHeight="1" x14ac:dyDescent="0.25">
      <c r="A10" s="7"/>
      <c r="B10" s="10">
        <f t="array" ref="B10:H10">DaysAndWeeks+DATE(CalendarYear,12,1)-WEEKDAY(DATE(CalendarYear,12,1),(WeekStart="Monday")+1)+22</f>
        <v>44913</v>
      </c>
      <c r="C10" s="10">
        <v>44914</v>
      </c>
      <c r="D10" s="10">
        <v>44915</v>
      </c>
      <c r="E10" s="10">
        <v>44916</v>
      </c>
      <c r="F10" s="10">
        <v>44917</v>
      </c>
      <c r="G10" s="10">
        <v>44918</v>
      </c>
      <c r="H10" s="10">
        <v>44919</v>
      </c>
    </row>
    <row r="11" spans="1:9" s="12" customFormat="1" ht="48" customHeight="1" x14ac:dyDescent="0.25">
      <c r="A11" s="6"/>
      <c r="B11" s="13"/>
      <c r="C11" s="30" t="s">
        <v>6</v>
      </c>
      <c r="D11" s="30" t="s">
        <v>6</v>
      </c>
      <c r="E11" s="13"/>
      <c r="F11" s="13"/>
      <c r="G11" s="13"/>
      <c r="H11" s="13"/>
    </row>
    <row r="12" spans="1:9" s="8" customFormat="1" ht="19.5" customHeight="1" x14ac:dyDescent="0.25">
      <c r="A12" s="7"/>
      <c r="B12" s="11">
        <f t="array" ref="B12:H12">DaysAndWeeks+DATE(CalendarYear,12,1)-WEEKDAY(DATE(CalendarYear,12,1),(WeekStart="Monday")+1)+29</f>
        <v>44920</v>
      </c>
      <c r="C12" s="11">
        <v>44921</v>
      </c>
      <c r="D12" s="11">
        <v>44922</v>
      </c>
      <c r="E12" s="11">
        <v>44923</v>
      </c>
      <c r="F12" s="11">
        <v>44924</v>
      </c>
      <c r="G12" s="11">
        <v>44925</v>
      </c>
      <c r="H12" s="11">
        <v>44926</v>
      </c>
    </row>
    <row r="13" spans="1:9" s="12" customFormat="1" ht="48" customHeight="1" x14ac:dyDescent="0.25">
      <c r="A13" s="6"/>
      <c r="B13" s="9"/>
      <c r="C13" s="30" t="s">
        <v>6</v>
      </c>
      <c r="D13" s="30" t="s">
        <v>6</v>
      </c>
      <c r="E13" s="9"/>
      <c r="F13" s="9"/>
      <c r="G13" s="9"/>
      <c r="H13" s="9"/>
    </row>
    <row r="14" spans="1:9" s="8" customFormat="1" ht="19.5" customHeight="1" x14ac:dyDescent="0.25">
      <c r="A14" s="7"/>
      <c r="B14" s="10">
        <f t="array" ref="B14:C14">DaysAndWeeks+DATE(CalendarYear,12,1)-WEEKDAY(DATE(CalendarYear,12,1),(WeekStart="Monday")+1)+36</f>
        <v>44927</v>
      </c>
      <c r="C14" s="10">
        <v>44928</v>
      </c>
      <c r="D14" s="33" t="s">
        <v>1</v>
      </c>
      <c r="E14" s="33"/>
      <c r="F14" s="33"/>
      <c r="G14" s="33"/>
      <c r="H14" s="33"/>
    </row>
    <row r="15" spans="1:9" s="12" customFormat="1" ht="48" customHeight="1" x14ac:dyDescent="0.25">
      <c r="A15" s="6"/>
      <c r="B15" s="13"/>
      <c r="C15" s="13"/>
      <c r="D15" s="34"/>
      <c r="E15" s="34"/>
      <c r="F15" s="34"/>
      <c r="G15" s="34"/>
      <c r="H15" s="34"/>
    </row>
  </sheetData>
  <mergeCells count="3">
    <mergeCell ref="B2:D2"/>
    <mergeCell ref="D14:H14"/>
    <mergeCell ref="D15:H15"/>
  </mergeCells>
  <conditionalFormatting sqref="B12:H12 B14:C14">
    <cfRule type="expression" dxfId="1" priority="2">
      <formula>AND(DAY(B12)&gt;=1,DAY(B12)&lt;=15)</formula>
    </cfRule>
  </conditionalFormatting>
  <conditionalFormatting sqref="B4:G4">
    <cfRule type="expression" dxfId="0" priority="1">
      <formula>DAY(B4)&gt;8</formula>
    </cfRule>
  </conditionalFormatting>
  <dataValidations count="8">
    <dataValidation allowBlank="1" showInputMessage="1" showErrorMessage="1" prompt="Automatically determined weekday" sqref="C3:H3" xr:uid="{00000000-0002-0000-0B00-000000000000}"/>
    <dataValidation allowBlank="1" showInputMessage="1" showErrorMessage="1" prompt="December month calendar" sqref="A1" xr:uid="{00000000-0002-0000-0B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B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B00-000003000000}"/>
    <dataValidation allowBlank="1" showInputMessage="1" prompt="Enter monthly Notes in cell below" sqref="D14:H14" xr:uid="{00000000-0002-0000-0B00-000004000000}"/>
    <dataValidation allowBlank="1" showInputMessage="1" prompt="Enter monthly Notes in this cell" sqref="D15:H15" xr:uid="{00000000-0002-0000-0B00-000005000000}"/>
    <dataValidation allowBlank="1" showInputMessage="1" showErrorMessage="1" prompt="This row &amp; rows 7, 9, 11, 13, &amp; 15 are cells for entering daily notes related to the calendar day in the cell above." sqref="B5" xr:uid="{00000000-0002-0000-0B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B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59999389629810485"/>
    <pageSetUpPr fitToPage="1"/>
  </sheetPr>
  <dimension ref="A1:I15"/>
  <sheetViews>
    <sheetView showGridLines="0" zoomScaleNormal="100" workbookViewId="0">
      <selection activeCell="H2" sqref="H2"/>
    </sheetView>
  </sheetViews>
  <sheetFormatPr defaultColWidth="8.90625" defaultRowHeight="13.8" x14ac:dyDescent="0.25"/>
  <cols>
    <col min="1" max="1" width="1.81640625" style="1" customWidth="1"/>
    <col min="2" max="8" width="15.453125" style="1" customWidth="1"/>
    <col min="9" max="9" width="1.81640625" style="1" customWidth="1"/>
    <col min="10" max="16384" width="8.90625" style="1"/>
  </cols>
  <sheetData>
    <row r="1" spans="1:9" ht="9" customHeight="1" x14ac:dyDescent="0.25">
      <c r="I1" s="1" t="s">
        <v>2</v>
      </c>
    </row>
    <row r="2" spans="1:9" s="2" customFormat="1" ht="100.5" customHeight="1" x14ac:dyDescent="0.25">
      <c r="B2" s="32" t="str">
        <f>"February "&amp;CalendarYear</f>
        <v>February 2022</v>
      </c>
      <c r="C2" s="32"/>
      <c r="D2" s="32"/>
      <c r="E2" s="3"/>
      <c r="F2" s="3"/>
      <c r="G2" s="3"/>
      <c r="H2" s="4"/>
    </row>
    <row r="3" spans="1:9" s="5" customFormat="1" ht="19.5" customHeight="1" thickBot="1" x14ac:dyDescent="0.3">
      <c r="A3" s="1"/>
      <c r="B3" s="25" t="str">
        <f>WeekStart</f>
        <v>Sunday</v>
      </c>
      <c r="C3" s="25" t="str">
        <f t="shared" ref="C3:H3" si="0">TEXT(C4,"dddd")</f>
        <v>pirmdiena</v>
      </c>
      <c r="D3" s="25" t="str">
        <f t="shared" si="0"/>
        <v>otrdiena</v>
      </c>
      <c r="E3" s="25" t="str">
        <f t="shared" si="0"/>
        <v>trešdiena</v>
      </c>
      <c r="F3" s="25" t="str">
        <f t="shared" si="0"/>
        <v>ceturtdiena</v>
      </c>
      <c r="G3" s="25" t="str">
        <f t="shared" si="0"/>
        <v>piektdiena</v>
      </c>
      <c r="H3" s="25" t="str">
        <f t="shared" si="0"/>
        <v>sestdiena</v>
      </c>
    </row>
    <row r="4" spans="1:9" s="8" customFormat="1" ht="19.5" customHeight="1" x14ac:dyDescent="0.25">
      <c r="A4" s="7"/>
      <c r="B4" s="11">
        <f t="array" ref="B4:H4">DaysAndWeeks+DATE(CalendarYear,2,1)-WEEKDAY(DATE(CalendarYear,2,1),(WeekStart="Monday")+1)+1</f>
        <v>44591</v>
      </c>
      <c r="C4" s="11">
        <v>44592</v>
      </c>
      <c r="D4" s="11">
        <v>44593</v>
      </c>
      <c r="E4" s="11">
        <v>44594</v>
      </c>
      <c r="F4" s="11">
        <v>44595</v>
      </c>
      <c r="G4" s="11">
        <v>44596</v>
      </c>
      <c r="H4" s="11">
        <v>44597</v>
      </c>
    </row>
    <row r="5" spans="1:9" s="12" customFormat="1" ht="48" customHeight="1" x14ac:dyDescent="0.25">
      <c r="A5" s="6"/>
      <c r="B5" s="9"/>
      <c r="C5" s="9"/>
      <c r="D5" s="9"/>
      <c r="E5" s="9"/>
      <c r="F5" s="9"/>
      <c r="G5" s="9"/>
      <c r="H5" s="9"/>
    </row>
    <row r="6" spans="1:9" s="8" customFormat="1" ht="19.5" customHeight="1" x14ac:dyDescent="0.25">
      <c r="A6" s="7"/>
      <c r="B6" s="10">
        <f t="array" ref="B6:H6">DaysAndWeeks+DATE(CalendarYear,2,1)-WEEKDAY(DATE(CalendarYear,2,1),(WeekStart="Monday")+1)+8</f>
        <v>44598</v>
      </c>
      <c r="C6" s="10">
        <v>44599</v>
      </c>
      <c r="D6" s="10">
        <v>44600</v>
      </c>
      <c r="E6" s="10">
        <v>44601</v>
      </c>
      <c r="F6" s="10">
        <v>44602</v>
      </c>
      <c r="G6" s="10">
        <v>44603</v>
      </c>
      <c r="H6" s="10">
        <v>44604</v>
      </c>
    </row>
    <row r="7" spans="1:9" s="12" customFormat="1" ht="48" customHeight="1" x14ac:dyDescent="0.25">
      <c r="A7" s="6"/>
      <c r="B7" s="13"/>
      <c r="C7" s="13"/>
      <c r="D7" s="13"/>
      <c r="E7" s="13"/>
      <c r="F7" s="13"/>
      <c r="G7" s="13"/>
      <c r="H7" s="13"/>
    </row>
    <row r="8" spans="1:9" s="8" customFormat="1" ht="19.5" customHeight="1" x14ac:dyDescent="0.25">
      <c r="A8" s="7"/>
      <c r="B8" s="11">
        <f t="array" ref="B8:H8">DaysAndWeeks+DATE(CalendarYear,2,1)-WEEKDAY(DATE(CalendarYear,2,1),(WeekStart="Monday")+1)+15</f>
        <v>44605</v>
      </c>
      <c r="C8" s="11">
        <v>44606</v>
      </c>
      <c r="D8" s="11">
        <v>44607</v>
      </c>
      <c r="E8" s="11">
        <v>44608</v>
      </c>
      <c r="F8" s="11">
        <v>44609</v>
      </c>
      <c r="G8" s="11">
        <v>44610</v>
      </c>
      <c r="H8" s="11">
        <v>44611</v>
      </c>
    </row>
    <row r="9" spans="1:9" s="12" customFormat="1" ht="48" customHeight="1" x14ac:dyDescent="0.25">
      <c r="A9" s="6"/>
      <c r="B9" s="9"/>
      <c r="C9" s="9"/>
      <c r="D9" s="9"/>
      <c r="E9" s="9"/>
      <c r="F9" s="9"/>
      <c r="G9" s="9"/>
      <c r="H9" s="9"/>
    </row>
    <row r="10" spans="1:9" s="8" customFormat="1" ht="19.5" customHeight="1" x14ac:dyDescent="0.25">
      <c r="A10" s="7"/>
      <c r="B10" s="10">
        <f t="array" ref="B10:H10">DaysAndWeeks+DATE(CalendarYear,2,1)-WEEKDAY(DATE(CalendarYear,2,1),(WeekStart="Monday")+1)+22</f>
        <v>44612</v>
      </c>
      <c r="C10" s="10">
        <v>44613</v>
      </c>
      <c r="D10" s="10">
        <v>44614</v>
      </c>
      <c r="E10" s="10">
        <v>44615</v>
      </c>
      <c r="F10" s="10">
        <v>44616</v>
      </c>
      <c r="G10" s="10">
        <v>44617</v>
      </c>
      <c r="H10" s="10">
        <v>44618</v>
      </c>
    </row>
    <row r="11" spans="1:9" s="12" customFormat="1" ht="48" customHeight="1" x14ac:dyDescent="0.25">
      <c r="A11" s="6"/>
      <c r="B11" s="13"/>
      <c r="C11" s="13"/>
      <c r="D11" s="13"/>
      <c r="E11" s="13"/>
      <c r="F11" s="13"/>
      <c r="G11" s="13"/>
      <c r="H11" s="13"/>
    </row>
    <row r="12" spans="1:9" s="8" customFormat="1" ht="19.5" customHeight="1" x14ac:dyDescent="0.25">
      <c r="A12" s="7"/>
      <c r="B12" s="11">
        <f t="array" ref="B12:H12">DaysAndWeeks+DATE(CalendarYear,2,1)-WEEKDAY(DATE(CalendarYear,2,1),(WeekStart="Monday")+1)+29</f>
        <v>44619</v>
      </c>
      <c r="C12" s="11">
        <v>44620</v>
      </c>
      <c r="D12" s="11">
        <v>44621</v>
      </c>
      <c r="E12" s="11">
        <v>44622</v>
      </c>
      <c r="F12" s="11">
        <v>44623</v>
      </c>
      <c r="G12" s="11">
        <v>44624</v>
      </c>
      <c r="H12" s="11">
        <v>44625</v>
      </c>
    </row>
    <row r="13" spans="1:9" s="12" customFormat="1" ht="48" customHeight="1" x14ac:dyDescent="0.25">
      <c r="A13" s="6"/>
      <c r="B13" s="9"/>
      <c r="C13" s="9"/>
      <c r="D13" s="9"/>
      <c r="E13" s="9"/>
      <c r="F13" s="9"/>
      <c r="G13" s="9"/>
      <c r="H13" s="9"/>
    </row>
    <row r="14" spans="1:9" s="8" customFormat="1" ht="19.5" customHeight="1" x14ac:dyDescent="0.25">
      <c r="A14" s="7"/>
      <c r="B14" s="10">
        <f t="array" ref="B14:C14">DaysAndWeeks+DATE(CalendarYear,2,1)-WEEKDAY(DATE(CalendarYear,2,1),(WeekStart="Monday")+1)+36</f>
        <v>44626</v>
      </c>
      <c r="C14" s="10">
        <v>44627</v>
      </c>
      <c r="D14" s="33" t="s">
        <v>1</v>
      </c>
      <c r="E14" s="33"/>
      <c r="F14" s="33"/>
      <c r="G14" s="33"/>
      <c r="H14" s="33"/>
    </row>
    <row r="15" spans="1:9" s="12" customFormat="1" ht="48" customHeight="1" x14ac:dyDescent="0.25">
      <c r="A15" s="6"/>
      <c r="B15" s="13"/>
      <c r="C15" s="13"/>
      <c r="D15" s="34"/>
      <c r="E15" s="34"/>
      <c r="F15" s="34"/>
      <c r="G15" s="34"/>
      <c r="H15" s="34"/>
    </row>
  </sheetData>
  <mergeCells count="3">
    <mergeCell ref="B2:D2"/>
    <mergeCell ref="D14:H14"/>
    <mergeCell ref="D15:H15"/>
  </mergeCells>
  <conditionalFormatting sqref="B12:H12 B14:C14">
    <cfRule type="expression" dxfId="21" priority="2">
      <formula>AND(DAY(B12)&gt;=1,DAY(B12)&lt;=15)</formula>
    </cfRule>
  </conditionalFormatting>
  <conditionalFormatting sqref="B4:G4">
    <cfRule type="expression" dxfId="20" priority="1">
      <formula>DAY(B4)&gt;8</formula>
    </cfRule>
  </conditionalFormatting>
  <dataValidations count="8">
    <dataValidation allowBlank="1" showInputMessage="1" showErrorMessage="1" prompt="Automatically determined weekday" sqref="C3:H3" xr:uid="{00000000-0002-0000-01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100-000001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100-000002000000}"/>
    <dataValidation allowBlank="1" showInputMessage="1" showErrorMessage="1" prompt="February month calendar" sqref="A1" xr:uid="{00000000-0002-0000-0100-000003000000}"/>
    <dataValidation allowBlank="1" showInputMessage="1" prompt="Enter monthly Notes in cell below" sqref="D14:H14" xr:uid="{00000000-0002-0000-0100-000004000000}"/>
    <dataValidation allowBlank="1" showInputMessage="1" prompt="Enter monthly Notes in this cell" sqref="D15:H15" xr:uid="{00000000-0002-0000-0100-000005000000}"/>
    <dataValidation allowBlank="1" showInputMessage="1" showErrorMessage="1" prompt="This row &amp; rows 7, 9, 11, 13, &amp; 15 are cells for entering daily notes related to the calendar day in the cell above." sqref="B5" xr:uid="{00000000-0002-0000-01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1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  <pageSetUpPr fitToPage="1"/>
  </sheetPr>
  <dimension ref="A1:I15"/>
  <sheetViews>
    <sheetView showGridLines="0" topLeftCell="A4" zoomScaleNormal="100" workbookViewId="0">
      <selection activeCell="H2" sqref="H2"/>
    </sheetView>
  </sheetViews>
  <sheetFormatPr defaultColWidth="8.90625" defaultRowHeight="13.8" x14ac:dyDescent="0.25"/>
  <cols>
    <col min="1" max="1" width="1.81640625" style="1" customWidth="1"/>
    <col min="2" max="8" width="15.453125" style="1" customWidth="1"/>
    <col min="9" max="9" width="1.81640625" style="1" customWidth="1"/>
    <col min="10" max="10" width="10.6328125" style="18" customWidth="1"/>
    <col min="11" max="16384" width="8.90625" style="18"/>
  </cols>
  <sheetData>
    <row r="1" spans="1:9" s="1" customFormat="1" ht="9" customHeight="1" x14ac:dyDescent="0.25">
      <c r="I1" s="1" t="s">
        <v>2</v>
      </c>
    </row>
    <row r="2" spans="1:9" s="2" customFormat="1" ht="100.5" customHeight="1" x14ac:dyDescent="0.25">
      <c r="B2" s="36" t="str">
        <f>"March "&amp;CalendarYear</f>
        <v>March 2022</v>
      </c>
      <c r="C2" s="36"/>
      <c r="D2" s="36"/>
      <c r="E2" s="3"/>
      <c r="F2" s="3"/>
      <c r="G2" s="3"/>
      <c r="H2" s="4"/>
    </row>
    <row r="3" spans="1:9" s="5" customFormat="1" ht="19.5" customHeight="1" thickBot="1" x14ac:dyDescent="0.3">
      <c r="A3" s="1"/>
      <c r="B3" s="26" t="str">
        <f>WeekStart</f>
        <v>Sunday</v>
      </c>
      <c r="C3" s="26" t="str">
        <f t="shared" ref="C3:H3" si="0">TEXT(C4,"dddd")</f>
        <v>pirmdiena</v>
      </c>
      <c r="D3" s="26" t="str">
        <f t="shared" si="0"/>
        <v>otrdiena</v>
      </c>
      <c r="E3" s="26" t="str">
        <f t="shared" si="0"/>
        <v>trešdiena</v>
      </c>
      <c r="F3" s="26" t="str">
        <f t="shared" si="0"/>
        <v>ceturtdiena</v>
      </c>
      <c r="G3" s="26" t="str">
        <f t="shared" si="0"/>
        <v>piektdiena</v>
      </c>
      <c r="H3" s="26" t="str">
        <f t="shared" si="0"/>
        <v>sestdiena</v>
      </c>
    </row>
    <row r="4" spans="1:9" s="8" customFormat="1" ht="19.5" customHeight="1" x14ac:dyDescent="0.25">
      <c r="A4" s="7"/>
      <c r="B4" s="11">
        <f t="array" ref="B4:H4">DaysAndWeeks+DATE(CalendarYear,3,1)-WEEKDAY(DATE(CalendarYear,3,1),(WeekStart="Monday")+1)+1</f>
        <v>44619</v>
      </c>
      <c r="C4" s="11">
        <v>44620</v>
      </c>
      <c r="D4" s="11">
        <v>44621</v>
      </c>
      <c r="E4" s="11">
        <v>44622</v>
      </c>
      <c r="F4" s="11">
        <v>44623</v>
      </c>
      <c r="G4" s="11">
        <v>44624</v>
      </c>
      <c r="H4" s="11">
        <v>44625</v>
      </c>
    </row>
    <row r="5" spans="1:9" s="12" customFormat="1" ht="48" customHeight="1" x14ac:dyDescent="0.25">
      <c r="A5" s="6"/>
      <c r="B5" s="9"/>
      <c r="C5" s="9"/>
      <c r="D5" s="9"/>
      <c r="E5" s="9"/>
      <c r="F5" s="9"/>
      <c r="G5" s="9"/>
      <c r="H5" s="9"/>
    </row>
    <row r="6" spans="1:9" s="8" customFormat="1" ht="19.5" customHeight="1" x14ac:dyDescent="0.25">
      <c r="A6" s="7"/>
      <c r="B6" s="19">
        <f t="array" ref="B6:H6">DaysAndWeeks+DATE(CalendarYear,3,1)-WEEKDAY(DATE(CalendarYear,3,1),(WeekStart="Monday")+1)+8</f>
        <v>44626</v>
      </c>
      <c r="C6" s="19">
        <v>44627</v>
      </c>
      <c r="D6" s="19">
        <v>44628</v>
      </c>
      <c r="E6" s="19">
        <v>44629</v>
      </c>
      <c r="F6" s="19">
        <v>44630</v>
      </c>
      <c r="G6" s="19">
        <v>44631</v>
      </c>
      <c r="H6" s="19">
        <v>44632</v>
      </c>
    </row>
    <row r="7" spans="1:9" s="12" customFormat="1" ht="48" customHeight="1" x14ac:dyDescent="0.25">
      <c r="A7" s="6"/>
      <c r="B7" s="20"/>
      <c r="C7" s="20"/>
      <c r="D7" s="20"/>
      <c r="E7" s="20"/>
      <c r="F7" s="20"/>
      <c r="G7" s="20"/>
      <c r="H7" s="20"/>
    </row>
    <row r="8" spans="1:9" s="8" customFormat="1" ht="19.5" customHeight="1" x14ac:dyDescent="0.25">
      <c r="A8" s="7"/>
      <c r="B8" s="11">
        <f t="array" ref="B8:H8">DaysAndWeeks+DATE(CalendarYear,3,1)-WEEKDAY(DATE(CalendarYear,3,1),(WeekStart="Monday")+1)+15</f>
        <v>44633</v>
      </c>
      <c r="C8" s="11">
        <v>44634</v>
      </c>
      <c r="D8" s="11">
        <v>44635</v>
      </c>
      <c r="E8" s="11">
        <v>44636</v>
      </c>
      <c r="F8" s="11">
        <v>44637</v>
      </c>
      <c r="G8" s="11">
        <v>44638</v>
      </c>
      <c r="H8" s="11">
        <v>44639</v>
      </c>
    </row>
    <row r="9" spans="1:9" s="12" customFormat="1" ht="48" customHeight="1" x14ac:dyDescent="0.25">
      <c r="A9" s="6"/>
      <c r="B9" s="9"/>
      <c r="C9" s="9"/>
      <c r="D9" s="9"/>
      <c r="E9" s="9"/>
      <c r="F9" s="9"/>
      <c r="G9" s="9"/>
      <c r="H9" s="9"/>
    </row>
    <row r="10" spans="1:9" s="8" customFormat="1" ht="19.5" customHeight="1" x14ac:dyDescent="0.25">
      <c r="A10" s="7"/>
      <c r="B10" s="19">
        <f t="array" ref="B10:H10">DaysAndWeeks+DATE(CalendarYear,3,1)-WEEKDAY(DATE(CalendarYear,3,1),(WeekStart="Monday")+1)+22</f>
        <v>44640</v>
      </c>
      <c r="C10" s="19">
        <v>44641</v>
      </c>
      <c r="D10" s="19">
        <v>44642</v>
      </c>
      <c r="E10" s="19">
        <v>44643</v>
      </c>
      <c r="F10" s="19">
        <v>44644</v>
      </c>
      <c r="G10" s="19">
        <v>44645</v>
      </c>
      <c r="H10" s="19">
        <v>44646</v>
      </c>
    </row>
    <row r="11" spans="1:9" s="12" customFormat="1" ht="48" customHeight="1" x14ac:dyDescent="0.25">
      <c r="A11" s="6"/>
      <c r="B11" s="20"/>
      <c r="C11" s="20"/>
      <c r="D11" s="20"/>
      <c r="E11" s="20"/>
      <c r="F11" s="20"/>
      <c r="G11" s="20"/>
      <c r="H11" s="20"/>
    </row>
    <row r="12" spans="1:9" s="8" customFormat="1" ht="19.5" customHeight="1" x14ac:dyDescent="0.25">
      <c r="A12" s="7"/>
      <c r="B12" s="11">
        <f t="array" ref="B12:H12">DaysAndWeeks+DATE(CalendarYear,3,1)-WEEKDAY(DATE(CalendarYear,3,1),(WeekStart="Monday")+1)+29</f>
        <v>44647</v>
      </c>
      <c r="C12" s="11">
        <v>44648</v>
      </c>
      <c r="D12" s="11">
        <v>44649</v>
      </c>
      <c r="E12" s="11">
        <v>44650</v>
      </c>
      <c r="F12" s="11">
        <v>44651</v>
      </c>
      <c r="G12" s="11">
        <v>44652</v>
      </c>
      <c r="H12" s="11">
        <v>44653</v>
      </c>
    </row>
    <row r="13" spans="1:9" s="12" customFormat="1" ht="48" customHeight="1" x14ac:dyDescent="0.25">
      <c r="A13" s="6"/>
      <c r="B13" s="9"/>
      <c r="C13" s="9"/>
      <c r="D13" s="9"/>
      <c r="E13" s="9"/>
      <c r="F13" s="9"/>
      <c r="G13" s="9"/>
      <c r="H13" s="9"/>
    </row>
    <row r="14" spans="1:9" s="8" customFormat="1" ht="19.5" customHeight="1" x14ac:dyDescent="0.25">
      <c r="A14" s="7"/>
      <c r="B14" s="19">
        <f t="array" ref="B14:C14">DaysAndWeeks+DATE(CalendarYear,3,1)-WEEKDAY(DATE(CalendarYear,3,1),(WeekStart="Monday")+1)+36</f>
        <v>44654</v>
      </c>
      <c r="C14" s="19">
        <v>44655</v>
      </c>
      <c r="D14" s="37" t="s">
        <v>1</v>
      </c>
      <c r="E14" s="37"/>
      <c r="F14" s="37"/>
      <c r="G14" s="37"/>
      <c r="H14" s="37"/>
    </row>
    <row r="15" spans="1:9" s="12" customFormat="1" ht="48" customHeight="1" x14ac:dyDescent="0.25">
      <c r="A15" s="6"/>
      <c r="B15" s="20"/>
      <c r="C15" s="20"/>
      <c r="D15" s="38"/>
      <c r="E15" s="38"/>
      <c r="F15" s="38"/>
      <c r="G15" s="38"/>
      <c r="H15" s="38"/>
    </row>
  </sheetData>
  <mergeCells count="3">
    <mergeCell ref="B2:D2"/>
    <mergeCell ref="D14:H14"/>
    <mergeCell ref="D15:H15"/>
  </mergeCells>
  <conditionalFormatting sqref="B12:H12 B14:C14">
    <cfRule type="expression" dxfId="19" priority="2">
      <formula>AND(DAY(B12)&gt;=1,DAY(B12)&lt;=15)</formula>
    </cfRule>
  </conditionalFormatting>
  <conditionalFormatting sqref="B4:G4">
    <cfRule type="expression" dxfId="18" priority="1">
      <formula>DAY(B4)&gt;8</formula>
    </cfRule>
  </conditionalFormatting>
  <dataValidations count="8">
    <dataValidation allowBlank="1" showInputMessage="1" showErrorMessage="1" prompt="March month calendar" sqref="A1" xr:uid="{00000000-0002-0000-02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200-000001000000}"/>
    <dataValidation allowBlank="1" showInputMessage="1" showErrorMessage="1" prompt="Automatically determined weekday" sqref="C3:H3" xr:uid="{00000000-0002-0000-02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200-000003000000}"/>
    <dataValidation allowBlank="1" showInputMessage="1" showErrorMessage="1" prompt="This row &amp; rows 7, 9, 11, 13, &amp; 15 are cells for entering daily notes related to the calendar day in the cell above." sqref="B5" xr:uid="{00000000-0002-0000-0200-000004000000}"/>
    <dataValidation allowBlank="1" showInputMessage="1" prompt="Enter monthly Notes in this cell" sqref="D15:H15" xr:uid="{00000000-0002-0000-0200-000005000000}"/>
    <dataValidation allowBlank="1" showInputMessage="1" prompt="Enter monthly Notes in cell below" sqref="D14:H14" xr:uid="{00000000-0002-0000-02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2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  <pageSetUpPr fitToPage="1"/>
  </sheetPr>
  <dimension ref="A1:I15"/>
  <sheetViews>
    <sheetView showGridLines="0" workbookViewId="0">
      <selection activeCell="H2" sqref="H2"/>
    </sheetView>
  </sheetViews>
  <sheetFormatPr defaultColWidth="8.90625" defaultRowHeight="13.8" x14ac:dyDescent="0.25"/>
  <cols>
    <col min="1" max="1" width="1.81640625" style="1" customWidth="1"/>
    <col min="2" max="8" width="15.453125" style="1" customWidth="1"/>
    <col min="9" max="9" width="1.81640625" style="1" customWidth="1"/>
    <col min="10" max="10" width="10.6328125" style="18" customWidth="1"/>
    <col min="11" max="16384" width="8.90625" style="18"/>
  </cols>
  <sheetData>
    <row r="1" spans="1:9" s="1" customFormat="1" ht="9" customHeight="1" x14ac:dyDescent="0.25">
      <c r="I1" s="1" t="s">
        <v>2</v>
      </c>
    </row>
    <row r="2" spans="1:9" s="2" customFormat="1" ht="100.5" customHeight="1" x14ac:dyDescent="0.25">
      <c r="B2" s="36" t="str">
        <f>"April "&amp;CalendarYear</f>
        <v>April 2022</v>
      </c>
      <c r="C2" s="36"/>
      <c r="D2" s="36"/>
      <c r="E2" s="3"/>
      <c r="F2" s="3"/>
      <c r="G2" s="3"/>
      <c r="H2" s="4"/>
    </row>
    <row r="3" spans="1:9" s="5" customFormat="1" ht="19.5" customHeight="1" thickBot="1" x14ac:dyDescent="0.3">
      <c r="A3" s="1"/>
      <c r="B3" s="26" t="str">
        <f>WeekStart</f>
        <v>Sunday</v>
      </c>
      <c r="C3" s="26" t="str">
        <f t="shared" ref="C3:H3" si="0">TEXT(C4,"dddd")</f>
        <v>pirmdiena</v>
      </c>
      <c r="D3" s="26" t="str">
        <f t="shared" si="0"/>
        <v>otrdiena</v>
      </c>
      <c r="E3" s="26" t="str">
        <f t="shared" si="0"/>
        <v>trešdiena</v>
      </c>
      <c r="F3" s="26" t="str">
        <f t="shared" si="0"/>
        <v>ceturtdiena</v>
      </c>
      <c r="G3" s="26" t="str">
        <f t="shared" si="0"/>
        <v>piektdiena</v>
      </c>
      <c r="H3" s="26" t="str">
        <f t="shared" si="0"/>
        <v>sestdiena</v>
      </c>
    </row>
    <row r="4" spans="1:9" s="8" customFormat="1" ht="19.5" customHeight="1" x14ac:dyDescent="0.25">
      <c r="A4" s="7"/>
      <c r="B4" s="11">
        <f t="array" ref="B4:H4">DaysAndWeeks+DATE(CalendarYear,4,1)-WEEKDAY(DATE(CalendarYear,4,1),(WeekStart="Monday")+1)+1</f>
        <v>44647</v>
      </c>
      <c r="C4" s="11">
        <v>44648</v>
      </c>
      <c r="D4" s="11">
        <v>44649</v>
      </c>
      <c r="E4" s="11">
        <v>44650</v>
      </c>
      <c r="F4" s="11">
        <v>44651</v>
      </c>
      <c r="G4" s="11">
        <v>44652</v>
      </c>
      <c r="H4" s="11">
        <v>44653</v>
      </c>
    </row>
    <row r="5" spans="1:9" s="12" customFormat="1" ht="48" customHeight="1" x14ac:dyDescent="0.25">
      <c r="A5" s="6"/>
      <c r="B5" s="9"/>
      <c r="C5" s="9"/>
      <c r="D5" s="9"/>
      <c r="E5" s="9"/>
      <c r="F5" s="9"/>
      <c r="G5" s="9"/>
      <c r="H5" s="9"/>
    </row>
    <row r="6" spans="1:9" s="8" customFormat="1" ht="19.5" customHeight="1" x14ac:dyDescent="0.25">
      <c r="A6" s="7"/>
      <c r="B6" s="19">
        <f t="array" ref="B6:H6">DaysAndWeeks+DATE(CalendarYear,4,1)-WEEKDAY(DATE(CalendarYear,4,1),(WeekStart="Monday")+1)+8</f>
        <v>44654</v>
      </c>
      <c r="C6" s="19">
        <v>44655</v>
      </c>
      <c r="D6" s="19">
        <v>44656</v>
      </c>
      <c r="E6" s="19">
        <v>44657</v>
      </c>
      <c r="F6" s="19">
        <v>44658</v>
      </c>
      <c r="G6" s="19">
        <v>44659</v>
      </c>
      <c r="H6" s="19">
        <v>44660</v>
      </c>
    </row>
    <row r="7" spans="1:9" s="12" customFormat="1" ht="48" customHeight="1" x14ac:dyDescent="0.25">
      <c r="A7" s="6"/>
      <c r="B7" s="20"/>
      <c r="C7" s="20"/>
      <c r="D7" s="20"/>
      <c r="E7" s="20"/>
      <c r="F7" s="20"/>
      <c r="G7" s="20"/>
      <c r="H7" s="20"/>
    </row>
    <row r="8" spans="1:9" s="8" customFormat="1" ht="19.5" customHeight="1" x14ac:dyDescent="0.25">
      <c r="A8" s="7"/>
      <c r="B8" s="11">
        <f t="array" ref="B8:H8">DaysAndWeeks+DATE(CalendarYear,4,1)-WEEKDAY(DATE(CalendarYear,4,1),(WeekStart="Monday")+1)+15</f>
        <v>44661</v>
      </c>
      <c r="C8" s="11">
        <v>44662</v>
      </c>
      <c r="D8" s="11">
        <v>44663</v>
      </c>
      <c r="E8" s="11">
        <v>44664</v>
      </c>
      <c r="F8" s="11">
        <v>44665</v>
      </c>
      <c r="G8" s="11">
        <v>44666</v>
      </c>
      <c r="H8" s="11">
        <v>44667</v>
      </c>
    </row>
    <row r="9" spans="1:9" s="12" customFormat="1" ht="48" customHeight="1" x14ac:dyDescent="0.25">
      <c r="A9" s="6"/>
      <c r="B9" s="9"/>
      <c r="C9" s="9"/>
      <c r="D9" s="9"/>
      <c r="E9" s="9"/>
      <c r="F9" s="9"/>
      <c r="G9" s="9"/>
      <c r="H9" s="9"/>
    </row>
    <row r="10" spans="1:9" s="8" customFormat="1" ht="19.5" customHeight="1" x14ac:dyDescent="0.25">
      <c r="A10" s="7"/>
      <c r="B10" s="19">
        <f t="array" ref="B10:H10">DaysAndWeeks+DATE(CalendarYear,4,1)-WEEKDAY(DATE(CalendarYear,4,1),(WeekStart="Monday")+1)+22</f>
        <v>44668</v>
      </c>
      <c r="C10" s="19">
        <v>44669</v>
      </c>
      <c r="D10" s="19">
        <v>44670</v>
      </c>
      <c r="E10" s="19">
        <v>44671</v>
      </c>
      <c r="F10" s="19">
        <v>44672</v>
      </c>
      <c r="G10" s="19">
        <v>44673</v>
      </c>
      <c r="H10" s="19">
        <v>44674</v>
      </c>
    </row>
    <row r="11" spans="1:9" s="12" customFormat="1" ht="48" customHeight="1" x14ac:dyDescent="0.25">
      <c r="A11" s="6"/>
      <c r="B11" s="20"/>
      <c r="C11" s="20"/>
      <c r="D11" s="20"/>
      <c r="E11" s="20"/>
      <c r="F11" s="20"/>
      <c r="G11" s="20"/>
      <c r="H11" s="20"/>
    </row>
    <row r="12" spans="1:9" s="8" customFormat="1" ht="19.5" customHeight="1" x14ac:dyDescent="0.25">
      <c r="A12" s="7"/>
      <c r="B12" s="11">
        <f t="array" ref="B12:H12">DaysAndWeeks+DATE(CalendarYear,4,1)-WEEKDAY(DATE(CalendarYear,4,1),(WeekStart="Monday")+1)+29</f>
        <v>44675</v>
      </c>
      <c r="C12" s="11">
        <v>44676</v>
      </c>
      <c r="D12" s="11">
        <v>44677</v>
      </c>
      <c r="E12" s="11">
        <v>44678</v>
      </c>
      <c r="F12" s="11">
        <v>44679</v>
      </c>
      <c r="G12" s="11">
        <v>44680</v>
      </c>
      <c r="H12" s="11">
        <v>44681</v>
      </c>
    </row>
    <row r="13" spans="1:9" s="12" customFormat="1" ht="48" customHeight="1" x14ac:dyDescent="0.25">
      <c r="A13" s="6"/>
      <c r="B13" s="9"/>
      <c r="C13" s="9"/>
      <c r="D13" s="9"/>
      <c r="E13" s="9"/>
      <c r="F13" s="9"/>
      <c r="G13" s="9"/>
      <c r="H13" s="9"/>
    </row>
    <row r="14" spans="1:9" s="8" customFormat="1" ht="19.5" customHeight="1" x14ac:dyDescent="0.25">
      <c r="A14" s="7"/>
      <c r="B14" s="19">
        <f t="array" ref="B14:C14">DaysAndWeeks+DATE(CalendarYear,4,1)-WEEKDAY(DATE(CalendarYear,4,1),(WeekStart="Monday")+1)+36</f>
        <v>44682</v>
      </c>
      <c r="C14" s="19">
        <v>44683</v>
      </c>
      <c r="D14" s="37" t="s">
        <v>1</v>
      </c>
      <c r="E14" s="37"/>
      <c r="F14" s="37"/>
      <c r="G14" s="37"/>
      <c r="H14" s="37"/>
    </row>
    <row r="15" spans="1:9" s="12" customFormat="1" ht="48" customHeight="1" x14ac:dyDescent="0.25">
      <c r="A15" s="6"/>
      <c r="B15" s="20"/>
      <c r="C15" s="20"/>
      <c r="D15" s="38"/>
      <c r="E15" s="38"/>
      <c r="F15" s="38"/>
      <c r="G15" s="38"/>
      <c r="H15" s="38"/>
    </row>
  </sheetData>
  <mergeCells count="3">
    <mergeCell ref="B2:D2"/>
    <mergeCell ref="D14:H14"/>
    <mergeCell ref="D15:H15"/>
  </mergeCells>
  <conditionalFormatting sqref="B12:H12 B14:C14">
    <cfRule type="expression" dxfId="17" priority="2">
      <formula>AND(DAY(B12)&gt;=1,DAY(B12)&lt;=15)</formula>
    </cfRule>
  </conditionalFormatting>
  <conditionalFormatting sqref="B4:G4">
    <cfRule type="expression" dxfId="16" priority="1">
      <formula>DAY(B4)&gt;8</formula>
    </cfRule>
  </conditionalFormatting>
  <dataValidations count="8">
    <dataValidation allowBlank="1" showInputMessage="1" showErrorMessage="1" prompt="Automatically determined weekday" sqref="C3:H3" xr:uid="{00000000-0002-0000-03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300-000001000000}"/>
    <dataValidation allowBlank="1" showInputMessage="1" showErrorMessage="1" prompt="April month calendar" sqref="A1" xr:uid="{00000000-0002-0000-03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300-000003000000}"/>
    <dataValidation allowBlank="1" showInputMessage="1" prompt="Enter monthly Notes in cell below" sqref="D14:H14" xr:uid="{00000000-0002-0000-0300-000004000000}"/>
    <dataValidation allowBlank="1" showInputMessage="1" prompt="Enter monthly Notes in this cell" sqref="D15:H15" xr:uid="{00000000-0002-0000-0300-000005000000}"/>
    <dataValidation allowBlank="1" showInputMessage="1" showErrorMessage="1" prompt="This row &amp; rows 7, 9, 11, 13, &amp; 15 are cells for entering daily notes related to the calendar day in the cell above." sqref="B5" xr:uid="{00000000-0002-0000-03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3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  <pageSetUpPr fitToPage="1"/>
  </sheetPr>
  <dimension ref="A1:I15"/>
  <sheetViews>
    <sheetView showGridLines="0" workbookViewId="0">
      <selection activeCell="F13" sqref="F13"/>
    </sheetView>
  </sheetViews>
  <sheetFormatPr defaultColWidth="8.90625" defaultRowHeight="13.8" x14ac:dyDescent="0.25"/>
  <cols>
    <col min="1" max="1" width="1.81640625" style="1" customWidth="1"/>
    <col min="2" max="8" width="15.453125" style="1" customWidth="1"/>
    <col min="9" max="9" width="1.81640625" style="1" customWidth="1"/>
    <col min="10" max="10" width="10.6328125" style="18" customWidth="1"/>
    <col min="11" max="16384" width="8.90625" style="18"/>
  </cols>
  <sheetData>
    <row r="1" spans="1:9" s="1" customFormat="1" ht="9" customHeight="1" x14ac:dyDescent="0.25">
      <c r="I1" s="1" t="s">
        <v>2</v>
      </c>
    </row>
    <row r="2" spans="1:9" s="2" customFormat="1" ht="100.5" customHeight="1" x14ac:dyDescent="0.25">
      <c r="B2" s="36" t="str">
        <f>"May "&amp;CalendarYear</f>
        <v>May 2022</v>
      </c>
      <c r="C2" s="36"/>
      <c r="D2" s="36"/>
      <c r="E2" s="3"/>
      <c r="F2" s="3"/>
      <c r="G2" s="3"/>
      <c r="H2" s="4"/>
    </row>
    <row r="3" spans="1:9" s="5" customFormat="1" ht="19.5" customHeight="1" thickBot="1" x14ac:dyDescent="0.3">
      <c r="A3" s="1"/>
      <c r="B3" s="26" t="str">
        <f>WeekStart</f>
        <v>Sunday</v>
      </c>
      <c r="C3" s="26" t="str">
        <f t="shared" ref="C3:H3" si="0">TEXT(C4,"dddd")</f>
        <v>pirmdiena</v>
      </c>
      <c r="D3" s="26" t="str">
        <f t="shared" si="0"/>
        <v>otrdiena</v>
      </c>
      <c r="E3" s="26" t="str">
        <f t="shared" si="0"/>
        <v>trešdiena</v>
      </c>
      <c r="F3" s="26" t="str">
        <f t="shared" si="0"/>
        <v>ceturtdiena</v>
      </c>
      <c r="G3" s="26" t="str">
        <f t="shared" si="0"/>
        <v>piektdiena</v>
      </c>
      <c r="H3" s="26" t="str">
        <f t="shared" si="0"/>
        <v>sestdiena</v>
      </c>
    </row>
    <row r="4" spans="1:9" s="8" customFormat="1" ht="19.5" customHeight="1" x14ac:dyDescent="0.25">
      <c r="A4" s="7"/>
      <c r="B4" s="11">
        <f t="array" ref="B4:H4">DaysAndWeeks+DATE(CalendarYear,5,1)-WEEKDAY(DATE(CalendarYear,5,1),(WeekStart="Monday")+1)+1</f>
        <v>44682</v>
      </c>
      <c r="C4" s="11">
        <v>44683</v>
      </c>
      <c r="D4" s="11">
        <v>44684</v>
      </c>
      <c r="E4" s="11">
        <v>44685</v>
      </c>
      <c r="F4" s="11">
        <v>44686</v>
      </c>
      <c r="G4" s="11">
        <v>44687</v>
      </c>
      <c r="H4" s="11">
        <v>44688</v>
      </c>
    </row>
    <row r="5" spans="1:9" s="12" customFormat="1" ht="48" customHeight="1" x14ac:dyDescent="0.25">
      <c r="A5" s="6"/>
      <c r="B5" s="9"/>
      <c r="C5" s="9"/>
      <c r="D5" s="9"/>
      <c r="E5" s="9"/>
      <c r="F5" s="9"/>
      <c r="G5" s="9"/>
      <c r="H5" s="9"/>
    </row>
    <row r="6" spans="1:9" s="8" customFormat="1" ht="19.5" customHeight="1" x14ac:dyDescent="0.25">
      <c r="A6" s="7"/>
      <c r="B6" s="19">
        <f t="array" ref="B6:H6">DaysAndWeeks+DATE(CalendarYear,5,1)-WEEKDAY(DATE(CalendarYear,5,1),(WeekStart="Monday")+1)+8</f>
        <v>44689</v>
      </c>
      <c r="C6" s="19">
        <v>44690</v>
      </c>
      <c r="D6" s="19">
        <v>44691</v>
      </c>
      <c r="E6" s="19">
        <v>44692</v>
      </c>
      <c r="F6" s="19">
        <v>44693</v>
      </c>
      <c r="G6" s="19">
        <v>44694</v>
      </c>
      <c r="H6" s="19">
        <v>44695</v>
      </c>
    </row>
    <row r="7" spans="1:9" s="12" customFormat="1" ht="48" customHeight="1" x14ac:dyDescent="0.25">
      <c r="A7" s="6"/>
      <c r="B7" s="20"/>
      <c r="C7" s="20"/>
      <c r="D7" s="20"/>
      <c r="E7" s="20"/>
      <c r="F7" s="20"/>
      <c r="G7" s="20"/>
      <c r="H7" s="20"/>
    </row>
    <row r="8" spans="1:9" s="8" customFormat="1" ht="19.5" customHeight="1" x14ac:dyDescent="0.25">
      <c r="A8" s="7"/>
      <c r="B8" s="11">
        <f t="array" ref="B8:H8">DaysAndWeeks+DATE(CalendarYear,5,1)-WEEKDAY(DATE(CalendarYear,5,1),(WeekStart="Monday")+1)+15</f>
        <v>44696</v>
      </c>
      <c r="C8" s="11">
        <v>44697</v>
      </c>
      <c r="D8" s="11">
        <v>44698</v>
      </c>
      <c r="E8" s="11">
        <v>44699</v>
      </c>
      <c r="F8" s="11">
        <v>44700</v>
      </c>
      <c r="G8" s="11">
        <v>44701</v>
      </c>
      <c r="H8" s="11">
        <v>44702</v>
      </c>
    </row>
    <row r="9" spans="1:9" s="12" customFormat="1" ht="48" customHeight="1" x14ac:dyDescent="0.25">
      <c r="A9" s="6"/>
      <c r="B9" s="9"/>
      <c r="C9" s="9"/>
      <c r="D9" s="9"/>
      <c r="E9" s="9"/>
      <c r="F9" s="47" t="s">
        <v>13</v>
      </c>
      <c r="G9" s="47" t="s">
        <v>13</v>
      </c>
      <c r="H9" s="47" t="s">
        <v>13</v>
      </c>
    </row>
    <row r="10" spans="1:9" s="8" customFormat="1" ht="19.5" customHeight="1" x14ac:dyDescent="0.25">
      <c r="A10" s="7"/>
      <c r="B10" s="19">
        <f t="array" ref="B10:H10">DaysAndWeeks+DATE(CalendarYear,5,1)-WEEKDAY(DATE(CalendarYear,5,1),(WeekStart="Monday")+1)+22</f>
        <v>44703</v>
      </c>
      <c r="C10" s="19">
        <v>44704</v>
      </c>
      <c r="D10" s="19">
        <v>44705</v>
      </c>
      <c r="E10" s="19">
        <v>44706</v>
      </c>
      <c r="F10" s="19">
        <v>44707</v>
      </c>
      <c r="G10" s="19">
        <v>44708</v>
      </c>
      <c r="H10" s="19">
        <v>44709</v>
      </c>
    </row>
    <row r="11" spans="1:9" s="12" customFormat="1" ht="48" customHeight="1" x14ac:dyDescent="0.25">
      <c r="A11" s="6"/>
      <c r="B11" s="47" t="s">
        <v>13</v>
      </c>
      <c r="C11" s="20"/>
      <c r="D11" s="20"/>
      <c r="E11" s="20"/>
      <c r="F11" s="20"/>
      <c r="G11" s="20"/>
      <c r="H11" s="20"/>
    </row>
    <row r="12" spans="1:9" s="8" customFormat="1" ht="19.5" customHeight="1" x14ac:dyDescent="0.25">
      <c r="A12" s="7"/>
      <c r="B12" s="11">
        <f t="array" ref="B12:H12">DaysAndWeeks+DATE(CalendarYear,5,1)-WEEKDAY(DATE(CalendarYear,5,1),(WeekStart="Monday")+1)+29</f>
        <v>44710</v>
      </c>
      <c r="C12" s="11">
        <v>44711</v>
      </c>
      <c r="D12" s="11">
        <v>44712</v>
      </c>
      <c r="E12" s="11">
        <v>44713</v>
      </c>
      <c r="F12" s="11">
        <v>44714</v>
      </c>
      <c r="G12" s="11">
        <v>44715</v>
      </c>
      <c r="H12" s="11">
        <v>44716</v>
      </c>
    </row>
    <row r="13" spans="1:9" s="12" customFormat="1" ht="48" customHeight="1" x14ac:dyDescent="0.25">
      <c r="A13" s="6"/>
      <c r="B13" s="9"/>
      <c r="C13" s="9"/>
      <c r="D13" s="9"/>
      <c r="E13" s="9"/>
      <c r="F13" s="9"/>
      <c r="G13" s="9"/>
      <c r="H13" s="9"/>
    </row>
    <row r="14" spans="1:9" s="8" customFormat="1" ht="19.5" customHeight="1" x14ac:dyDescent="0.25">
      <c r="A14" s="7"/>
      <c r="B14" s="19">
        <f t="array" ref="B14:C14">DaysAndWeeks+DATE(CalendarYear,5,1)-WEEKDAY(DATE(CalendarYear,5,1),(WeekStart="Monday")+1)+36</f>
        <v>44717</v>
      </c>
      <c r="C14" s="19">
        <v>44718</v>
      </c>
      <c r="D14" s="37" t="s">
        <v>1</v>
      </c>
      <c r="E14" s="37"/>
      <c r="F14" s="37"/>
      <c r="G14" s="37"/>
      <c r="H14" s="37"/>
    </row>
    <row r="15" spans="1:9" s="12" customFormat="1" ht="48" customHeight="1" x14ac:dyDescent="0.25">
      <c r="A15" s="6"/>
      <c r="B15" s="20"/>
      <c r="C15" s="20"/>
      <c r="D15" s="38"/>
      <c r="E15" s="38"/>
      <c r="F15" s="38"/>
      <c r="G15" s="38"/>
      <c r="H15" s="38"/>
    </row>
  </sheetData>
  <mergeCells count="3">
    <mergeCell ref="B2:D2"/>
    <mergeCell ref="D14:H14"/>
    <mergeCell ref="D15:H15"/>
  </mergeCells>
  <conditionalFormatting sqref="B12:H12 B14:C14">
    <cfRule type="expression" dxfId="15" priority="2">
      <formula>AND(DAY(B12)&gt;=1,DAY(B12)&lt;=15)</formula>
    </cfRule>
  </conditionalFormatting>
  <conditionalFormatting sqref="B4:G4">
    <cfRule type="expression" dxfId="14" priority="1">
      <formula>DAY(B4)&gt;8</formula>
    </cfRule>
  </conditionalFormatting>
  <dataValidations count="8">
    <dataValidation allowBlank="1" showInputMessage="1" showErrorMessage="1" prompt="Automatically determined weekday" sqref="C3:H3" xr:uid="{00000000-0002-0000-04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400-000001000000}"/>
    <dataValidation allowBlank="1" showInputMessage="1" showErrorMessage="1" prompt="May month calendar" sqref="A1" xr:uid="{00000000-0002-0000-04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400-000003000000}"/>
    <dataValidation allowBlank="1" showInputMessage="1" showErrorMessage="1" prompt="This row &amp; rows 7, 9, 11, 13, &amp; 15 are cells for entering daily notes related to the calendar day in the cell above." sqref="B5" xr:uid="{00000000-0002-0000-0400-000004000000}"/>
    <dataValidation allowBlank="1" showInputMessage="1" prompt="Enter monthly Notes in this cell" sqref="D15:H15" xr:uid="{00000000-0002-0000-0400-000005000000}"/>
    <dataValidation allowBlank="1" showInputMessage="1" prompt="Enter monthly Notes in cell below" sqref="D14:H14" xr:uid="{00000000-0002-0000-04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4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A1:I15"/>
  <sheetViews>
    <sheetView showGridLines="0" workbookViewId="0">
      <selection activeCell="H2" sqref="H2"/>
    </sheetView>
  </sheetViews>
  <sheetFormatPr defaultColWidth="8.90625" defaultRowHeight="13.8" x14ac:dyDescent="0.25"/>
  <cols>
    <col min="1" max="1" width="1.81640625" style="1" customWidth="1"/>
    <col min="2" max="8" width="15.453125" style="1" customWidth="1"/>
    <col min="9" max="9" width="1.81640625" style="1" customWidth="1"/>
    <col min="10" max="10" width="10.6328125" style="18" customWidth="1"/>
    <col min="11" max="16384" width="8.90625" style="18"/>
  </cols>
  <sheetData>
    <row r="1" spans="1:9" s="1" customFormat="1" ht="9" customHeight="1" x14ac:dyDescent="0.25">
      <c r="I1" s="1" t="s">
        <v>2</v>
      </c>
    </row>
    <row r="2" spans="1:9" s="2" customFormat="1" ht="100.5" customHeight="1" x14ac:dyDescent="0.25">
      <c r="B2" s="39" t="str">
        <f>"June "&amp;CalendarYear</f>
        <v>June 2022</v>
      </c>
      <c r="C2" s="39"/>
      <c r="D2" s="39"/>
      <c r="E2" s="3"/>
      <c r="F2" s="3"/>
      <c r="G2" s="3"/>
      <c r="H2" s="4"/>
    </row>
    <row r="3" spans="1:9" s="5" customFormat="1" ht="19.5" customHeight="1" thickBot="1" x14ac:dyDescent="0.3">
      <c r="A3" s="1"/>
      <c r="B3" s="27" t="str">
        <f>WeekStart</f>
        <v>Sunday</v>
      </c>
      <c r="C3" s="27" t="str">
        <f t="shared" ref="C3:H3" si="0">TEXT(C4,"dddd")</f>
        <v>pirmdiena</v>
      </c>
      <c r="D3" s="27" t="str">
        <f t="shared" si="0"/>
        <v>otrdiena</v>
      </c>
      <c r="E3" s="27" t="str">
        <f t="shared" si="0"/>
        <v>trešdiena</v>
      </c>
      <c r="F3" s="27" t="str">
        <f t="shared" si="0"/>
        <v>ceturtdiena</v>
      </c>
      <c r="G3" s="27" t="str">
        <f t="shared" si="0"/>
        <v>piektdiena</v>
      </c>
      <c r="H3" s="27" t="str">
        <f t="shared" si="0"/>
        <v>sestdiena</v>
      </c>
    </row>
    <row r="4" spans="1:9" s="8" customFormat="1" ht="19.5" customHeight="1" x14ac:dyDescent="0.25">
      <c r="A4" s="7"/>
      <c r="B4" s="11">
        <f t="array" ref="B4:H4">DaysAndWeeks+DATE(CalendarYear,6,1)-WEEKDAY(DATE(CalendarYear,6,1),(WeekStart="Monday")+1)+1</f>
        <v>44710</v>
      </c>
      <c r="C4" s="11">
        <v>44711</v>
      </c>
      <c r="D4" s="11">
        <v>44712</v>
      </c>
      <c r="E4" s="11">
        <v>44713</v>
      </c>
      <c r="F4" s="11">
        <v>44714</v>
      </c>
      <c r="G4" s="11">
        <v>44715</v>
      </c>
      <c r="H4" s="11">
        <v>44716</v>
      </c>
    </row>
    <row r="5" spans="1:9" s="12" customFormat="1" ht="48" customHeight="1" x14ac:dyDescent="0.25">
      <c r="A5" s="6"/>
      <c r="B5" s="9"/>
      <c r="C5" s="9"/>
      <c r="D5" s="9"/>
      <c r="E5" s="9"/>
      <c r="F5" s="9"/>
      <c r="G5" s="9"/>
      <c r="H5" s="9"/>
    </row>
    <row r="6" spans="1:9" s="8" customFormat="1" ht="19.5" customHeight="1" x14ac:dyDescent="0.25">
      <c r="A6" s="7"/>
      <c r="B6" s="23">
        <f t="array" ref="B6:H6">DaysAndWeeks+DATE(CalendarYear,6,1)-WEEKDAY(DATE(CalendarYear,6,1),(WeekStart="Monday")+1)+8</f>
        <v>44717</v>
      </c>
      <c r="C6" s="23">
        <v>44718</v>
      </c>
      <c r="D6" s="23">
        <v>44719</v>
      </c>
      <c r="E6" s="23">
        <v>44720</v>
      </c>
      <c r="F6" s="23">
        <v>44721</v>
      </c>
      <c r="G6" s="23">
        <v>44722</v>
      </c>
      <c r="H6" s="23">
        <v>44723</v>
      </c>
    </row>
    <row r="7" spans="1:9" s="12" customFormat="1" ht="48" customHeight="1" x14ac:dyDescent="0.25">
      <c r="A7" s="6"/>
      <c r="B7" s="24"/>
      <c r="C7" s="24"/>
      <c r="D7" s="24"/>
      <c r="E7" s="24"/>
      <c r="F7" s="24"/>
      <c r="G7" s="24"/>
      <c r="H7" s="24"/>
    </row>
    <row r="8" spans="1:9" s="8" customFormat="1" ht="19.5" customHeight="1" x14ac:dyDescent="0.25">
      <c r="A8" s="7"/>
      <c r="B8" s="11">
        <f t="array" ref="B8:H8">DaysAndWeeks+DATE(CalendarYear,6,1)-WEEKDAY(DATE(CalendarYear,6,1),(WeekStart="Monday")+1)+15</f>
        <v>44724</v>
      </c>
      <c r="C8" s="11">
        <v>44725</v>
      </c>
      <c r="D8" s="11">
        <v>44726</v>
      </c>
      <c r="E8" s="11">
        <v>44727</v>
      </c>
      <c r="F8" s="11">
        <v>44728</v>
      </c>
      <c r="G8" s="11">
        <v>44729</v>
      </c>
      <c r="H8" s="11">
        <v>44730</v>
      </c>
    </row>
    <row r="9" spans="1:9" s="12" customFormat="1" ht="48" customHeight="1" x14ac:dyDescent="0.25">
      <c r="A9" s="6"/>
      <c r="B9" s="9"/>
      <c r="C9" s="9"/>
      <c r="D9" s="9"/>
      <c r="E9" s="9"/>
      <c r="F9" s="9"/>
      <c r="G9" s="9"/>
      <c r="H9" s="9"/>
    </row>
    <row r="10" spans="1:9" s="8" customFormat="1" ht="19.5" customHeight="1" x14ac:dyDescent="0.25">
      <c r="A10" s="7"/>
      <c r="B10" s="23">
        <f t="array" ref="B10:H10">DaysAndWeeks+DATE(CalendarYear,6,1)-WEEKDAY(DATE(CalendarYear,6,1),(WeekStart="Monday")+1)+22</f>
        <v>44731</v>
      </c>
      <c r="C10" s="23">
        <v>44732</v>
      </c>
      <c r="D10" s="23">
        <v>44733</v>
      </c>
      <c r="E10" s="23">
        <v>44734</v>
      </c>
      <c r="F10" s="23">
        <v>44735</v>
      </c>
      <c r="G10" s="23">
        <v>44736</v>
      </c>
      <c r="H10" s="23">
        <v>44737</v>
      </c>
    </row>
    <row r="11" spans="1:9" s="12" customFormat="1" ht="48" customHeight="1" x14ac:dyDescent="0.25">
      <c r="A11" s="6"/>
      <c r="B11" s="24"/>
      <c r="C11" s="24"/>
      <c r="D11" s="24"/>
      <c r="E11" s="24"/>
      <c r="F11" s="24"/>
      <c r="G11" s="24"/>
      <c r="H11" s="24"/>
    </row>
    <row r="12" spans="1:9" s="8" customFormat="1" ht="19.5" customHeight="1" x14ac:dyDescent="0.25">
      <c r="A12" s="7"/>
      <c r="B12" s="11">
        <f t="array" ref="B12:H12">DaysAndWeeks+DATE(CalendarYear,6,1)-WEEKDAY(DATE(CalendarYear,6,1),(WeekStart="Monday")+1)+29</f>
        <v>44738</v>
      </c>
      <c r="C12" s="11">
        <v>44739</v>
      </c>
      <c r="D12" s="11">
        <v>44740</v>
      </c>
      <c r="E12" s="11">
        <v>44741</v>
      </c>
      <c r="F12" s="11">
        <v>44742</v>
      </c>
      <c r="G12" s="11">
        <v>44743</v>
      </c>
      <c r="H12" s="11">
        <v>44744</v>
      </c>
    </row>
    <row r="13" spans="1:9" s="12" customFormat="1" ht="48" customHeight="1" x14ac:dyDescent="0.25">
      <c r="A13" s="6"/>
      <c r="B13" s="9"/>
      <c r="C13" s="9"/>
      <c r="D13" s="9"/>
      <c r="E13" s="9"/>
      <c r="F13" s="9"/>
      <c r="G13" s="9"/>
      <c r="H13" s="9"/>
    </row>
    <row r="14" spans="1:9" s="8" customFormat="1" ht="19.5" customHeight="1" x14ac:dyDescent="0.25">
      <c r="A14" s="7"/>
      <c r="B14" s="23">
        <f t="array" ref="B14:C14">DaysAndWeeks+DATE(CalendarYear,6,1)-WEEKDAY(DATE(CalendarYear,6,1),(WeekStart="Monday")+1)+36</f>
        <v>44745</v>
      </c>
      <c r="C14" s="23">
        <v>44746</v>
      </c>
      <c r="D14" s="40" t="s">
        <v>1</v>
      </c>
      <c r="E14" s="40"/>
      <c r="F14" s="40"/>
      <c r="G14" s="40"/>
      <c r="H14" s="40"/>
    </row>
    <row r="15" spans="1:9" s="12" customFormat="1" ht="48" customHeight="1" x14ac:dyDescent="0.25">
      <c r="A15" s="6"/>
      <c r="B15" s="24"/>
      <c r="C15" s="24"/>
      <c r="D15" s="41"/>
      <c r="E15" s="41"/>
      <c r="F15" s="41"/>
      <c r="G15" s="41"/>
      <c r="H15" s="41"/>
    </row>
  </sheetData>
  <mergeCells count="3">
    <mergeCell ref="B2:D2"/>
    <mergeCell ref="D14:H14"/>
    <mergeCell ref="D15:H15"/>
  </mergeCells>
  <conditionalFormatting sqref="B12:H12 B14:C14">
    <cfRule type="expression" dxfId="13" priority="2">
      <formula>AND(DAY(B12)&gt;=1,DAY(B12)&lt;=15)</formula>
    </cfRule>
  </conditionalFormatting>
  <conditionalFormatting sqref="B4:G4">
    <cfRule type="expression" dxfId="12" priority="1">
      <formula>DAY(B4)&gt;8</formula>
    </cfRule>
  </conditionalFormatting>
  <dataValidations count="8">
    <dataValidation allowBlank="1" showInputMessage="1" showErrorMessage="1" prompt="Automatically determined weekday" sqref="C3:H3" xr:uid="{00000000-0002-0000-0500-000000000000}"/>
    <dataValidation allowBlank="1" showInputMessage="1" showErrorMessage="1" prompt="June month calendar" sqref="A1" xr:uid="{00000000-0002-0000-05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5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500-000003000000}"/>
    <dataValidation allowBlank="1" showInputMessage="1" prompt="Enter monthly Notes in cell below" sqref="D14:H14" xr:uid="{00000000-0002-0000-0500-000004000000}"/>
    <dataValidation allowBlank="1" showInputMessage="1" prompt="Enter monthly Notes in this cell" sqref="D15:H15" xr:uid="{00000000-0002-0000-0500-000005000000}"/>
    <dataValidation allowBlank="1" showInputMessage="1" showErrorMessage="1" prompt="This row &amp; rows 7, 9, 11, 13, &amp; 15 are cells for entering daily notes related to the calendar day in the cell above." sqref="B5" xr:uid="{00000000-0002-0000-05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5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 tint="0.59999389629810485"/>
    <pageSetUpPr fitToPage="1"/>
  </sheetPr>
  <dimension ref="A1:I15"/>
  <sheetViews>
    <sheetView showGridLines="0" topLeftCell="A4" zoomScaleNormal="100" workbookViewId="0">
      <selection activeCell="E13" sqref="E13"/>
    </sheetView>
  </sheetViews>
  <sheetFormatPr defaultColWidth="8.90625" defaultRowHeight="13.8" x14ac:dyDescent="0.25"/>
  <cols>
    <col min="1" max="1" width="1.81640625" style="1" customWidth="1"/>
    <col min="2" max="8" width="15.453125" style="1" customWidth="1"/>
    <col min="9" max="9" width="1.81640625" style="1" customWidth="1"/>
    <col min="10" max="10" width="10.6328125" style="18" customWidth="1"/>
    <col min="11" max="16384" width="8.90625" style="18"/>
  </cols>
  <sheetData>
    <row r="1" spans="1:9" s="1" customFormat="1" ht="9" customHeight="1" x14ac:dyDescent="0.25">
      <c r="I1" s="1" t="s">
        <v>2</v>
      </c>
    </row>
    <row r="2" spans="1:9" s="2" customFormat="1" ht="100.5" customHeight="1" x14ac:dyDescent="0.25">
      <c r="B2" s="39" t="str">
        <f>"July "&amp;CalendarYear</f>
        <v>July 2022</v>
      </c>
      <c r="C2" s="39"/>
      <c r="D2" s="39"/>
      <c r="E2" s="3"/>
      <c r="F2" s="3"/>
      <c r="G2" s="3"/>
      <c r="H2" s="4"/>
    </row>
    <row r="3" spans="1:9" s="5" customFormat="1" ht="19.5" customHeight="1" thickBot="1" x14ac:dyDescent="0.3">
      <c r="A3" s="1"/>
      <c r="B3" s="27" t="str">
        <f>WeekStart</f>
        <v>Sunday</v>
      </c>
      <c r="C3" s="27" t="str">
        <f t="shared" ref="C3:H3" si="0">TEXT(C4,"dddd")</f>
        <v>pirmdiena</v>
      </c>
      <c r="D3" s="27" t="str">
        <f t="shared" si="0"/>
        <v>otrdiena</v>
      </c>
      <c r="E3" s="27" t="str">
        <f t="shared" si="0"/>
        <v>trešdiena</v>
      </c>
      <c r="F3" s="27" t="str">
        <f t="shared" si="0"/>
        <v>ceturtdiena</v>
      </c>
      <c r="G3" s="27" t="str">
        <f t="shared" si="0"/>
        <v>piektdiena</v>
      </c>
      <c r="H3" s="27" t="str">
        <f t="shared" si="0"/>
        <v>sestdiena</v>
      </c>
    </row>
    <row r="4" spans="1:9" s="8" customFormat="1" ht="19.5" customHeight="1" x14ac:dyDescent="0.25">
      <c r="A4" s="7"/>
      <c r="B4" s="11">
        <f t="array" ref="B4:H4">DaysAndWeeks+DATE(CalendarYear,7,1)-WEEKDAY(DATE(CalendarYear,7,1),(WeekStart="Monday")+1)+1</f>
        <v>44738</v>
      </c>
      <c r="C4" s="11">
        <v>44739</v>
      </c>
      <c r="D4" s="11">
        <v>44740</v>
      </c>
      <c r="E4" s="11">
        <v>44741</v>
      </c>
      <c r="F4" s="11">
        <v>44742</v>
      </c>
      <c r="G4" s="11">
        <v>44743</v>
      </c>
      <c r="H4" s="11">
        <v>44744</v>
      </c>
    </row>
    <row r="5" spans="1:9" s="12" customFormat="1" ht="48" customHeight="1" x14ac:dyDescent="0.25">
      <c r="A5" s="6"/>
      <c r="B5" s="9"/>
      <c r="C5" s="9"/>
      <c r="D5" s="9"/>
      <c r="E5" s="9"/>
      <c r="F5" s="9"/>
      <c r="G5" s="9"/>
      <c r="H5" s="9"/>
    </row>
    <row r="6" spans="1:9" s="8" customFormat="1" ht="19.5" customHeight="1" x14ac:dyDescent="0.25">
      <c r="A6" s="7"/>
      <c r="B6" s="23">
        <f t="array" ref="B6:H6">DaysAndWeeks+DATE(CalendarYear,7,1)-WEEKDAY(DATE(CalendarYear,7,1),(WeekStart="Monday")+1)+8</f>
        <v>44745</v>
      </c>
      <c r="C6" s="23">
        <v>44746</v>
      </c>
      <c r="D6" s="23">
        <v>44747</v>
      </c>
      <c r="E6" s="23">
        <v>44748</v>
      </c>
      <c r="F6" s="23">
        <v>44749</v>
      </c>
      <c r="G6" s="23">
        <v>44750</v>
      </c>
      <c r="H6" s="23">
        <v>44751</v>
      </c>
    </row>
    <row r="7" spans="1:9" s="12" customFormat="1" ht="48" customHeight="1" x14ac:dyDescent="0.25">
      <c r="A7" s="6"/>
      <c r="B7" s="24"/>
      <c r="C7" s="24"/>
      <c r="D7" s="24"/>
      <c r="E7" s="46" t="s">
        <v>11</v>
      </c>
      <c r="F7" s="24"/>
      <c r="G7" s="24"/>
      <c r="H7" s="24"/>
    </row>
    <row r="8" spans="1:9" s="8" customFormat="1" ht="19.5" customHeight="1" x14ac:dyDescent="0.25">
      <c r="A8" s="7"/>
      <c r="B8" s="11">
        <f t="array" ref="B8:H8">DaysAndWeeks+DATE(CalendarYear,7,1)-WEEKDAY(DATE(CalendarYear,7,1),(WeekStart="Monday")+1)+15</f>
        <v>44752</v>
      </c>
      <c r="C8" s="11">
        <v>44753</v>
      </c>
      <c r="D8" s="11">
        <v>44754</v>
      </c>
      <c r="E8" s="11">
        <v>44755</v>
      </c>
      <c r="F8" s="11">
        <v>44756</v>
      </c>
      <c r="G8" s="11">
        <v>44757</v>
      </c>
      <c r="H8" s="11">
        <v>44758</v>
      </c>
    </row>
    <row r="9" spans="1:9" s="12" customFormat="1" ht="48" customHeight="1" x14ac:dyDescent="0.25">
      <c r="A9" s="6"/>
      <c r="B9" s="9"/>
      <c r="C9" s="9"/>
      <c r="D9" s="9"/>
      <c r="E9" s="46" t="s">
        <v>11</v>
      </c>
      <c r="F9" s="9"/>
      <c r="G9" s="9"/>
      <c r="H9" s="9"/>
    </row>
    <row r="10" spans="1:9" s="8" customFormat="1" ht="19.5" customHeight="1" x14ac:dyDescent="0.25">
      <c r="A10" s="7"/>
      <c r="B10" s="23">
        <f t="array" ref="B10:H10">DaysAndWeeks+DATE(CalendarYear,7,1)-WEEKDAY(DATE(CalendarYear,7,1),(WeekStart="Monday")+1)+22</f>
        <v>44759</v>
      </c>
      <c r="C10" s="23">
        <v>44760</v>
      </c>
      <c r="D10" s="23">
        <v>44761</v>
      </c>
      <c r="E10" s="23">
        <v>44762</v>
      </c>
      <c r="F10" s="23">
        <v>44763</v>
      </c>
      <c r="G10" s="23">
        <v>44764</v>
      </c>
      <c r="H10" s="23">
        <v>44765</v>
      </c>
    </row>
    <row r="11" spans="1:9" s="12" customFormat="1" ht="48" customHeight="1" x14ac:dyDescent="0.25">
      <c r="A11" s="6"/>
      <c r="B11" s="24"/>
      <c r="C11" s="24"/>
      <c r="D11" s="24"/>
      <c r="E11" s="46" t="s">
        <v>11</v>
      </c>
      <c r="F11" s="24"/>
      <c r="G11" s="24"/>
      <c r="H11" s="29" t="s">
        <v>8</v>
      </c>
    </row>
    <row r="12" spans="1:9" s="8" customFormat="1" ht="19.5" customHeight="1" x14ac:dyDescent="0.25">
      <c r="A12" s="7"/>
      <c r="B12" s="11">
        <f t="array" ref="B12:H12">DaysAndWeeks+DATE(CalendarYear,7,1)-WEEKDAY(DATE(CalendarYear,7,1),(WeekStart="Monday")+1)+29</f>
        <v>44766</v>
      </c>
      <c r="C12" s="11">
        <v>44767</v>
      </c>
      <c r="D12" s="11">
        <v>44768</v>
      </c>
      <c r="E12" s="11">
        <v>44769</v>
      </c>
      <c r="F12" s="11">
        <v>44770</v>
      </c>
      <c r="G12" s="11">
        <v>44771</v>
      </c>
      <c r="H12" s="11">
        <v>44772</v>
      </c>
    </row>
    <row r="13" spans="1:9" s="12" customFormat="1" ht="48" customHeight="1" x14ac:dyDescent="0.25">
      <c r="A13" s="6"/>
      <c r="B13" s="9"/>
      <c r="C13" s="9"/>
      <c r="D13" s="9"/>
      <c r="E13" s="46" t="s">
        <v>11</v>
      </c>
      <c r="F13" s="9"/>
      <c r="G13" s="9"/>
      <c r="H13" s="9"/>
    </row>
    <row r="14" spans="1:9" s="8" customFormat="1" ht="19.5" customHeight="1" x14ac:dyDescent="0.25">
      <c r="A14" s="7"/>
      <c r="B14" s="23">
        <f t="array" ref="B14:C14">DaysAndWeeks+DATE(CalendarYear,7,1)-WEEKDAY(DATE(CalendarYear,7,1),(WeekStart="Monday")+1)+36</f>
        <v>44773</v>
      </c>
      <c r="C14" s="23">
        <v>44774</v>
      </c>
      <c r="D14" s="40" t="s">
        <v>1</v>
      </c>
      <c r="E14" s="40"/>
      <c r="F14" s="40"/>
      <c r="G14" s="40"/>
      <c r="H14" s="40"/>
    </row>
    <row r="15" spans="1:9" s="12" customFormat="1" ht="48" customHeight="1" x14ac:dyDescent="0.25">
      <c r="A15" s="6"/>
      <c r="B15" s="24"/>
      <c r="C15" s="24"/>
      <c r="D15" s="41"/>
      <c r="E15" s="41"/>
      <c r="F15" s="41"/>
      <c r="G15" s="41"/>
      <c r="H15" s="41"/>
    </row>
  </sheetData>
  <mergeCells count="3">
    <mergeCell ref="B2:D2"/>
    <mergeCell ref="D14:H14"/>
    <mergeCell ref="D15:H15"/>
  </mergeCells>
  <conditionalFormatting sqref="B12:H12 B14:C14">
    <cfRule type="expression" dxfId="11" priority="2">
      <formula>AND(DAY(B12)&gt;=1,DAY(B12)&lt;=15)</formula>
    </cfRule>
  </conditionalFormatting>
  <conditionalFormatting sqref="B4:G4">
    <cfRule type="expression" dxfId="10" priority="1">
      <formula>DAY(B4)&gt;8</formula>
    </cfRule>
  </conditionalFormatting>
  <dataValidations count="8">
    <dataValidation allowBlank="1" showInputMessage="1" showErrorMessage="1" prompt="Automatically determined weekday" sqref="C3:H3" xr:uid="{00000000-0002-0000-0600-000000000000}"/>
    <dataValidation allowBlank="1" showInputMessage="1" showErrorMessage="1" prompt="July month calendar" sqref="A1" xr:uid="{00000000-0002-0000-06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6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600-000003000000}"/>
    <dataValidation allowBlank="1" showInputMessage="1" showErrorMessage="1" prompt="This row &amp; rows 7, 9, 11, 13, &amp; 15 are cells for entering daily notes related to the calendar day in the cell above." sqref="B5" xr:uid="{00000000-0002-0000-0600-000004000000}"/>
    <dataValidation allowBlank="1" showInputMessage="1" prompt="Enter monthly Notes in this cell" sqref="D15:H15" xr:uid="{00000000-0002-0000-0600-000005000000}"/>
    <dataValidation allowBlank="1" showInputMessage="1" prompt="Enter monthly Notes in cell below" sqref="D14:H14" xr:uid="{00000000-0002-0000-06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6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7" tint="0.59999389629810485"/>
    <pageSetUpPr fitToPage="1"/>
  </sheetPr>
  <dimension ref="A1:I15"/>
  <sheetViews>
    <sheetView showGridLines="0" workbookViewId="0">
      <selection activeCell="J7" sqref="J7"/>
    </sheetView>
  </sheetViews>
  <sheetFormatPr defaultColWidth="8.90625" defaultRowHeight="13.8" x14ac:dyDescent="0.25"/>
  <cols>
    <col min="1" max="1" width="1.81640625" style="1" customWidth="1"/>
    <col min="2" max="8" width="15.453125" style="1" customWidth="1"/>
    <col min="9" max="9" width="1.81640625" style="1" customWidth="1"/>
    <col min="10" max="10" width="10.6328125" style="18" customWidth="1"/>
    <col min="11" max="16384" width="8.90625" style="18"/>
  </cols>
  <sheetData>
    <row r="1" spans="1:9" s="1" customFormat="1" ht="9" customHeight="1" x14ac:dyDescent="0.25">
      <c r="I1" s="1" t="s">
        <v>2</v>
      </c>
    </row>
    <row r="2" spans="1:9" s="2" customFormat="1" ht="100.5" customHeight="1" x14ac:dyDescent="0.25">
      <c r="B2" s="39" t="str">
        <f>"August "&amp;CalendarYear</f>
        <v>August 2022</v>
      </c>
      <c r="C2" s="39"/>
      <c r="D2" s="39"/>
      <c r="E2" s="3"/>
      <c r="F2" s="3"/>
      <c r="G2" s="3"/>
      <c r="H2" s="4"/>
    </row>
    <row r="3" spans="1:9" s="5" customFormat="1" ht="19.5" customHeight="1" thickBot="1" x14ac:dyDescent="0.3">
      <c r="A3" s="1"/>
      <c r="B3" s="27" t="str">
        <f>WeekStart</f>
        <v>Sunday</v>
      </c>
      <c r="C3" s="27" t="str">
        <f t="shared" ref="C3:H3" si="0">TEXT(C4,"dddd")</f>
        <v>pirmdiena</v>
      </c>
      <c r="D3" s="27" t="str">
        <f t="shared" si="0"/>
        <v>otrdiena</v>
      </c>
      <c r="E3" s="27" t="str">
        <f t="shared" si="0"/>
        <v>trešdiena</v>
      </c>
      <c r="F3" s="27" t="str">
        <f t="shared" si="0"/>
        <v>ceturtdiena</v>
      </c>
      <c r="G3" s="27" t="str">
        <f t="shared" si="0"/>
        <v>piektdiena</v>
      </c>
      <c r="H3" s="27" t="str">
        <f t="shared" si="0"/>
        <v>sestdiena</v>
      </c>
    </row>
    <row r="4" spans="1:9" s="8" customFormat="1" ht="19.5" customHeight="1" x14ac:dyDescent="0.25">
      <c r="A4" s="7"/>
      <c r="B4" s="11">
        <f t="array" ref="B4:H4">DaysAndWeeks+DATE(CalendarYear,8,1)-WEEKDAY(DATE(CalendarYear,8,1),(WeekStart="Monday")+1)+1</f>
        <v>44773</v>
      </c>
      <c r="C4" s="11">
        <v>44774</v>
      </c>
      <c r="D4" s="11">
        <v>44775</v>
      </c>
      <c r="E4" s="11">
        <v>44776</v>
      </c>
      <c r="F4" s="11">
        <v>44777</v>
      </c>
      <c r="G4" s="11">
        <v>44778</v>
      </c>
      <c r="H4" s="11">
        <v>44779</v>
      </c>
    </row>
    <row r="5" spans="1:9" s="12" customFormat="1" ht="48" customHeight="1" x14ac:dyDescent="0.25">
      <c r="A5" s="6"/>
      <c r="B5" s="9"/>
      <c r="C5" s="9"/>
      <c r="D5" s="9"/>
      <c r="E5" s="46" t="s">
        <v>11</v>
      </c>
      <c r="F5" s="9"/>
      <c r="G5" s="9"/>
      <c r="H5" s="9"/>
    </row>
    <row r="6" spans="1:9" s="8" customFormat="1" ht="19.5" customHeight="1" x14ac:dyDescent="0.25">
      <c r="A6" s="7"/>
      <c r="B6" s="23">
        <f t="array" ref="B6:H6">DaysAndWeeks+DATE(CalendarYear,8,1)-WEEKDAY(DATE(CalendarYear,8,1),(WeekStart="Monday")+1)+8</f>
        <v>44780</v>
      </c>
      <c r="C6" s="23">
        <v>44781</v>
      </c>
      <c r="D6" s="23">
        <v>44782</v>
      </c>
      <c r="E6" s="23">
        <v>44783</v>
      </c>
      <c r="F6" s="23">
        <v>44784</v>
      </c>
      <c r="G6" s="23">
        <v>44785</v>
      </c>
      <c r="H6" s="23">
        <v>44786</v>
      </c>
    </row>
    <row r="7" spans="1:9" s="12" customFormat="1" ht="48" customHeight="1" x14ac:dyDescent="0.25">
      <c r="A7" s="6"/>
      <c r="B7" s="24"/>
      <c r="C7" s="24"/>
      <c r="D7" s="24"/>
      <c r="E7" s="46" t="s">
        <v>11</v>
      </c>
      <c r="F7" s="24"/>
      <c r="G7" s="24"/>
      <c r="H7" s="24"/>
    </row>
    <row r="8" spans="1:9" s="8" customFormat="1" ht="19.5" customHeight="1" x14ac:dyDescent="0.25">
      <c r="A8" s="7"/>
      <c r="B8" s="11">
        <f t="array" ref="B8:H8">DaysAndWeeks+DATE(CalendarYear,8,1)-WEEKDAY(DATE(CalendarYear,8,1),(WeekStart="Monday")+1)+15</f>
        <v>44787</v>
      </c>
      <c r="C8" s="11">
        <v>44788</v>
      </c>
      <c r="D8" s="11">
        <v>44789</v>
      </c>
      <c r="E8" s="11">
        <v>44790</v>
      </c>
      <c r="F8" s="11">
        <v>44791</v>
      </c>
      <c r="G8" s="11">
        <v>44792</v>
      </c>
      <c r="H8" s="11">
        <v>44793</v>
      </c>
    </row>
    <row r="9" spans="1:9" s="12" customFormat="1" ht="48" customHeight="1" x14ac:dyDescent="0.25">
      <c r="A9" s="6"/>
      <c r="B9" s="9"/>
      <c r="C9" s="9"/>
      <c r="D9" s="9"/>
      <c r="E9" s="46" t="s">
        <v>11</v>
      </c>
      <c r="F9" s="9"/>
      <c r="G9" s="9"/>
      <c r="H9" s="9"/>
    </row>
    <row r="10" spans="1:9" s="8" customFormat="1" ht="19.5" customHeight="1" x14ac:dyDescent="0.25">
      <c r="A10" s="7"/>
      <c r="B10" s="23">
        <f t="array" ref="B10:H10">DaysAndWeeks+DATE(CalendarYear,8,1)-WEEKDAY(DATE(CalendarYear,8,1),(WeekStart="Monday")+1)+22</f>
        <v>44794</v>
      </c>
      <c r="C10" s="23">
        <v>44795</v>
      </c>
      <c r="D10" s="23">
        <v>44796</v>
      </c>
      <c r="E10" s="23">
        <v>44797</v>
      </c>
      <c r="F10" s="23">
        <v>44798</v>
      </c>
      <c r="G10" s="23">
        <v>44799</v>
      </c>
      <c r="H10" s="23">
        <v>44800</v>
      </c>
    </row>
    <row r="11" spans="1:9" s="12" customFormat="1" ht="48" customHeight="1" x14ac:dyDescent="0.25">
      <c r="A11" s="6"/>
      <c r="B11" s="24"/>
      <c r="C11" s="24"/>
      <c r="D11" s="24"/>
      <c r="E11" s="24"/>
      <c r="F11" s="24"/>
      <c r="G11" s="24"/>
      <c r="H11" s="24"/>
    </row>
    <row r="12" spans="1:9" s="8" customFormat="1" ht="19.5" customHeight="1" x14ac:dyDescent="0.25">
      <c r="A12" s="7"/>
      <c r="B12" s="11">
        <f t="array" ref="B12:H12">DaysAndWeeks+DATE(CalendarYear,8,1)-WEEKDAY(DATE(CalendarYear,8,1),(WeekStart="Monday")+1)+29</f>
        <v>44801</v>
      </c>
      <c r="C12" s="11">
        <v>44802</v>
      </c>
      <c r="D12" s="11">
        <v>44803</v>
      </c>
      <c r="E12" s="11">
        <v>44804</v>
      </c>
      <c r="F12" s="11">
        <v>44805</v>
      </c>
      <c r="G12" s="11">
        <v>44806</v>
      </c>
      <c r="H12" s="11">
        <v>44807</v>
      </c>
    </row>
    <row r="13" spans="1:9" s="12" customFormat="1" ht="48" customHeight="1" x14ac:dyDescent="0.25">
      <c r="A13" s="6"/>
      <c r="B13" s="9"/>
      <c r="C13" s="9"/>
      <c r="D13" s="9"/>
      <c r="E13" s="9"/>
      <c r="F13" s="9"/>
      <c r="G13" s="9"/>
      <c r="H13" s="9"/>
    </row>
    <row r="14" spans="1:9" s="8" customFormat="1" ht="19.5" customHeight="1" x14ac:dyDescent="0.25">
      <c r="A14" s="7"/>
      <c r="B14" s="23">
        <f t="array" ref="B14:C14">DaysAndWeeks+DATE(CalendarYear,8,1)-WEEKDAY(DATE(CalendarYear,8,1),(WeekStart="Monday")+1)+36</f>
        <v>44808</v>
      </c>
      <c r="C14" s="23">
        <v>44809</v>
      </c>
      <c r="D14" s="40" t="s">
        <v>1</v>
      </c>
      <c r="E14" s="40"/>
      <c r="F14" s="40"/>
      <c r="G14" s="40"/>
      <c r="H14" s="40"/>
    </row>
    <row r="15" spans="1:9" s="12" customFormat="1" ht="48" customHeight="1" x14ac:dyDescent="0.25">
      <c r="A15" s="6"/>
      <c r="B15" s="24"/>
      <c r="C15" s="24"/>
      <c r="D15" s="41"/>
      <c r="E15" s="41"/>
      <c r="F15" s="41"/>
      <c r="G15" s="41"/>
      <c r="H15" s="41"/>
    </row>
  </sheetData>
  <mergeCells count="3">
    <mergeCell ref="B2:D2"/>
    <mergeCell ref="D14:H14"/>
    <mergeCell ref="D15:H15"/>
  </mergeCells>
  <conditionalFormatting sqref="B12:H12 B14:C14">
    <cfRule type="expression" dxfId="9" priority="2">
      <formula>AND(DAY(B12)&gt;=1,DAY(B12)&lt;=15)</formula>
    </cfRule>
  </conditionalFormatting>
  <conditionalFormatting sqref="B4:G4">
    <cfRule type="expression" dxfId="8" priority="1">
      <formula>DAY(B4)&gt;8</formula>
    </cfRule>
  </conditionalFormatting>
  <dataValidations count="8">
    <dataValidation allowBlank="1" showInputMessage="1" showErrorMessage="1" prompt="Automatically determined weekday" sqref="C3:H3" xr:uid="{00000000-0002-0000-07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700-000001000000}"/>
    <dataValidation allowBlank="1" showInputMessage="1" showErrorMessage="1" prompt="August month calendar" sqref="A1" xr:uid="{00000000-0002-0000-07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700-000003000000}"/>
    <dataValidation allowBlank="1" showInputMessage="1" prompt="Enter monthly Notes in cell below" sqref="D14:H14" xr:uid="{00000000-0002-0000-0700-000004000000}"/>
    <dataValidation allowBlank="1" showInputMessage="1" prompt="Enter monthly Notes in this cell" sqref="D15:H15" xr:uid="{00000000-0002-0000-0700-000005000000}"/>
    <dataValidation allowBlank="1" showInputMessage="1" showErrorMessage="1" prompt="This row &amp; rows 7, 9, 11, 13, &amp; 15 are cells for entering daily notes related to the calendar day in the cell above." sqref="B5" xr:uid="{00000000-0002-0000-07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7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5" tint="0.59999389629810485"/>
    <pageSetUpPr fitToPage="1"/>
  </sheetPr>
  <dimension ref="A1:I15"/>
  <sheetViews>
    <sheetView showGridLines="0" tabSelected="1" zoomScale="90" zoomScaleNormal="90" workbookViewId="0">
      <selection activeCell="B13" sqref="B13"/>
    </sheetView>
  </sheetViews>
  <sheetFormatPr defaultColWidth="8.90625" defaultRowHeight="13.8" x14ac:dyDescent="0.25"/>
  <cols>
    <col min="1" max="1" width="1.81640625" style="1" customWidth="1"/>
    <col min="2" max="8" width="15.453125" style="1" customWidth="1"/>
    <col min="9" max="9" width="1.81640625" style="1" customWidth="1"/>
    <col min="10" max="10" width="10.6328125" style="18" customWidth="1"/>
    <col min="11" max="16384" width="8.90625" style="18"/>
  </cols>
  <sheetData>
    <row r="1" spans="1:9" s="1" customFormat="1" ht="9" customHeight="1" x14ac:dyDescent="0.25">
      <c r="I1" s="1" t="s">
        <v>2</v>
      </c>
    </row>
    <row r="2" spans="1:9" s="2" customFormat="1" ht="100.5" customHeight="1" x14ac:dyDescent="0.25">
      <c r="B2" s="42" t="str">
        <f>"September "&amp;CalendarYear</f>
        <v>September 2022</v>
      </c>
      <c r="C2" s="42"/>
      <c r="D2" s="42"/>
      <c r="E2" s="3"/>
      <c r="F2" s="3"/>
      <c r="G2" s="3"/>
      <c r="H2" s="4"/>
    </row>
    <row r="3" spans="1:9" s="5" customFormat="1" ht="19.5" customHeight="1" thickBot="1" x14ac:dyDescent="0.3">
      <c r="A3" s="1"/>
      <c r="B3" s="28" t="str">
        <f>WeekStart</f>
        <v>Sunday</v>
      </c>
      <c r="C3" s="28" t="str">
        <f t="shared" ref="C3:H3" si="0">TEXT(C4,"dddd")</f>
        <v>pirmdiena</v>
      </c>
      <c r="D3" s="28" t="str">
        <f t="shared" si="0"/>
        <v>otrdiena</v>
      </c>
      <c r="E3" s="28" t="str">
        <f t="shared" si="0"/>
        <v>trešdiena</v>
      </c>
      <c r="F3" s="28" t="str">
        <f t="shared" si="0"/>
        <v>ceturtdiena</v>
      </c>
      <c r="G3" s="28" t="str">
        <f t="shared" si="0"/>
        <v>piektdiena</v>
      </c>
      <c r="H3" s="28" t="str">
        <f t="shared" si="0"/>
        <v>sestdiena</v>
      </c>
    </row>
    <row r="4" spans="1:9" s="8" customFormat="1" ht="19.5" customHeight="1" x14ac:dyDescent="0.25">
      <c r="A4" s="7"/>
      <c r="B4" s="11">
        <f t="array" ref="B4:H4">DaysAndWeeks+DATE(CalendarYear,9,1)-WEEKDAY(DATE(CalendarYear,9,1),(WeekStart="Monday")+1)+1</f>
        <v>44801</v>
      </c>
      <c r="C4" s="11">
        <v>44802</v>
      </c>
      <c r="D4" s="11">
        <v>44803</v>
      </c>
      <c r="E4" s="11">
        <v>44804</v>
      </c>
      <c r="F4" s="11">
        <v>44805</v>
      </c>
      <c r="G4" s="11">
        <v>44806</v>
      </c>
      <c r="H4" s="11">
        <v>44807</v>
      </c>
    </row>
    <row r="5" spans="1:9" s="12" customFormat="1" ht="48" customHeight="1" x14ac:dyDescent="0.25">
      <c r="A5" s="6"/>
      <c r="B5" s="9"/>
      <c r="C5" s="9"/>
      <c r="D5" s="9"/>
      <c r="E5" s="9"/>
      <c r="F5" s="9"/>
      <c r="G5" s="9"/>
      <c r="H5" s="9"/>
    </row>
    <row r="6" spans="1:9" s="8" customFormat="1" ht="19.5" customHeight="1" x14ac:dyDescent="0.25">
      <c r="A6" s="7"/>
      <c r="B6" s="21">
        <f t="array" ref="B6:H6">DaysAndWeeks+DATE(CalendarYear,9,1)-WEEKDAY(DATE(CalendarYear,9,1),(WeekStart="Monday")+1)+8</f>
        <v>44808</v>
      </c>
      <c r="C6" s="21">
        <v>44809</v>
      </c>
      <c r="D6" s="21">
        <v>44810</v>
      </c>
      <c r="E6" s="21">
        <v>44811</v>
      </c>
      <c r="F6" s="21">
        <v>44812</v>
      </c>
      <c r="G6" s="21">
        <v>44813</v>
      </c>
      <c r="H6" s="21">
        <v>44814</v>
      </c>
    </row>
    <row r="7" spans="1:9" s="12" customFormat="1" ht="48" customHeight="1" x14ac:dyDescent="0.25">
      <c r="A7" s="6"/>
      <c r="B7" s="22"/>
      <c r="C7" s="22"/>
      <c r="D7" s="22"/>
      <c r="E7" s="22"/>
      <c r="F7" s="22"/>
      <c r="G7" s="22"/>
      <c r="H7" s="22"/>
    </row>
    <row r="8" spans="1:9" s="8" customFormat="1" ht="19.5" customHeight="1" x14ac:dyDescent="0.25">
      <c r="A8" s="7"/>
      <c r="B8" s="11">
        <f t="array" ref="B8:H8">DaysAndWeeks+DATE(CalendarYear,9,1)-WEEKDAY(DATE(CalendarYear,9,1),(WeekStart="Monday")+1)+15</f>
        <v>44815</v>
      </c>
      <c r="C8" s="11">
        <v>44816</v>
      </c>
      <c r="D8" s="11">
        <v>44817</v>
      </c>
      <c r="E8" s="11">
        <v>44818</v>
      </c>
      <c r="F8" s="11">
        <v>44819</v>
      </c>
      <c r="G8" s="11">
        <v>44820</v>
      </c>
      <c r="H8" s="11">
        <v>44821</v>
      </c>
    </row>
    <row r="9" spans="1:9" s="12" customFormat="1" ht="48" customHeight="1" x14ac:dyDescent="0.25">
      <c r="A9" s="6"/>
      <c r="B9" s="9"/>
      <c r="C9" s="30" t="s">
        <v>6</v>
      </c>
      <c r="D9" s="30" t="s">
        <v>6</v>
      </c>
      <c r="E9" s="9"/>
      <c r="F9" s="9"/>
      <c r="G9" s="9"/>
      <c r="H9" s="9"/>
    </row>
    <row r="10" spans="1:9" s="8" customFormat="1" ht="19.5" customHeight="1" x14ac:dyDescent="0.25">
      <c r="A10" s="7"/>
      <c r="B10" s="21">
        <f t="array" ref="B10:H10">DaysAndWeeks+DATE(CalendarYear,9,1)-WEEKDAY(DATE(CalendarYear,9,1),(WeekStart="Monday")+1)+22</f>
        <v>44822</v>
      </c>
      <c r="C10" s="21">
        <v>44823</v>
      </c>
      <c r="D10" s="21">
        <v>44824</v>
      </c>
      <c r="E10" s="21">
        <v>44825</v>
      </c>
      <c r="F10" s="21">
        <v>44826</v>
      </c>
      <c r="G10" s="21">
        <v>44827</v>
      </c>
      <c r="H10" s="21">
        <v>44828</v>
      </c>
    </row>
    <row r="11" spans="1:9" s="12" customFormat="1" ht="48" customHeight="1" x14ac:dyDescent="0.25">
      <c r="A11" s="6"/>
      <c r="B11" s="22"/>
      <c r="C11" s="30" t="s">
        <v>6</v>
      </c>
      <c r="D11" s="30" t="s">
        <v>6</v>
      </c>
      <c r="E11" s="22"/>
      <c r="F11" s="22"/>
      <c r="G11" s="22"/>
      <c r="H11" s="22"/>
    </row>
    <row r="12" spans="1:9" s="8" customFormat="1" ht="19.5" customHeight="1" x14ac:dyDescent="0.25">
      <c r="A12" s="7"/>
      <c r="B12" s="11">
        <f t="array" ref="B12:H12">DaysAndWeeks+DATE(CalendarYear,9,1)-WEEKDAY(DATE(CalendarYear,9,1),(WeekStart="Monday")+1)+29</f>
        <v>44829</v>
      </c>
      <c r="C12" s="11">
        <v>44830</v>
      </c>
      <c r="D12" s="11">
        <v>44831</v>
      </c>
      <c r="E12" s="11">
        <v>44832</v>
      </c>
      <c r="F12" s="11">
        <v>44833</v>
      </c>
      <c r="G12" s="11">
        <v>44834</v>
      </c>
      <c r="H12" s="11">
        <v>44835</v>
      </c>
    </row>
    <row r="13" spans="1:9" s="12" customFormat="1" ht="48" customHeight="1" x14ac:dyDescent="0.25">
      <c r="A13" s="6"/>
      <c r="B13" s="45" t="s">
        <v>7</v>
      </c>
      <c r="C13" s="30" t="s">
        <v>6</v>
      </c>
      <c r="D13" s="30" t="s">
        <v>6</v>
      </c>
      <c r="E13" s="9"/>
      <c r="F13" s="9"/>
      <c r="G13" s="9"/>
      <c r="H13" s="9"/>
    </row>
    <row r="14" spans="1:9" s="8" customFormat="1" ht="19.5" customHeight="1" x14ac:dyDescent="0.25">
      <c r="A14" s="7"/>
      <c r="B14" s="21">
        <f t="array" ref="B14:C14">DaysAndWeeks+DATE(CalendarYear,9,1)-WEEKDAY(DATE(CalendarYear,9,1),(WeekStart="Monday")+1)+36</f>
        <v>44836</v>
      </c>
      <c r="C14" s="21">
        <v>44837</v>
      </c>
      <c r="D14" s="43" t="s">
        <v>1</v>
      </c>
      <c r="E14" s="43"/>
      <c r="F14" s="43"/>
      <c r="G14" s="43"/>
      <c r="H14" s="43"/>
    </row>
    <row r="15" spans="1:9" s="12" customFormat="1" ht="48" customHeight="1" x14ac:dyDescent="0.25">
      <c r="A15" s="6"/>
      <c r="B15" s="22"/>
      <c r="C15" s="22"/>
      <c r="D15" s="44"/>
      <c r="E15" s="44"/>
      <c r="F15" s="44"/>
      <c r="G15" s="44"/>
      <c r="H15" s="44"/>
    </row>
  </sheetData>
  <mergeCells count="3">
    <mergeCell ref="B2:D2"/>
    <mergeCell ref="D14:H14"/>
    <mergeCell ref="D15:H15"/>
  </mergeCells>
  <conditionalFormatting sqref="B12:H12 B14:C14">
    <cfRule type="expression" dxfId="7" priority="2">
      <formula>AND(DAY(B12)&gt;=1,DAY(B12)&lt;=15)</formula>
    </cfRule>
  </conditionalFormatting>
  <conditionalFormatting sqref="B4:G4">
    <cfRule type="expression" dxfId="6" priority="1">
      <formula>DAY(B4)&gt;8</formula>
    </cfRule>
  </conditionalFormatting>
  <dataValidations count="8">
    <dataValidation allowBlank="1" showInputMessage="1" showErrorMessage="1" prompt="Automatically determined weekday" sqref="C3:H3" xr:uid="{00000000-0002-0000-08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800-000001000000}"/>
    <dataValidation allowBlank="1" showInputMessage="1" showErrorMessage="1" prompt="September month calendar" sqref="A1" xr:uid="{00000000-0002-0000-08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800-000003000000}"/>
    <dataValidation allowBlank="1" showInputMessage="1" showErrorMessage="1" prompt="This row &amp; rows 7, 9, 11, 13, &amp; 15 are cells for entering daily notes related to the calendar day in the cell above." sqref="B5" xr:uid="{00000000-0002-0000-0800-000004000000}"/>
    <dataValidation allowBlank="1" showInputMessage="1" prompt="Enter monthly Notes in this cell" sqref="D15:H15" xr:uid="{00000000-0002-0000-0800-000005000000}"/>
    <dataValidation allowBlank="1" showInputMessage="1" prompt="Enter monthly Notes in cell below" sqref="D14:H14" xr:uid="{00000000-0002-0000-08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8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/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1" ma:contentTypeDescription="Create a new document." ma:contentTypeScope="" ma:versionID="64dfb1555687e0874b4304b796b5b0c7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e6e4c555b5e194d05b7203de9c4567b3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  <xsd:element ref="ns1:_ip_UnifiedCompliancePolicyProperties" minOccurs="0"/>
                <xsd:element ref="ns1:_ip_UnifiedCompliancePolicyUIAction" minOccurs="0"/>
                <xsd:element ref="ns2:Image" minOccurs="0"/>
                <xsd:element ref="ns4:TaxCatchAll" minOccurs="0"/>
                <xsd:element ref="ns2:ImageTagsTaxHTField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22" nillable="true" ma:displayName="Image" ma:format="Image" ma:internalName="Imag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D46FEAA-F0B5-49C3-8AAC-57DA269972DC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2.xml><?xml version="1.0" encoding="utf-8"?>
<ds:datastoreItem xmlns:ds="http://schemas.openxmlformats.org/officeDocument/2006/customXml" ds:itemID="{96079FD0-6D6B-4BBA-B2AC-8775343295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6D3E9FC-AC77-4282-8B90-9F7ED57A507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TM34128371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39</vt:i4>
      </vt:variant>
    </vt:vector>
  </HeadingPairs>
  <TitlesOfParts>
    <vt:vector size="51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RowTitleRegion1..K3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2021-08-09T15:49:24Z</dcterms:created>
  <dcterms:modified xsi:type="dcterms:W3CDTF">2022-09-19T06:50:02Z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